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70" windowWidth="20115" windowHeight="7875" activeTab="0"/>
  </bookViews>
  <sheets>
    <sheet name="291KTLTC01" sheetId="1" r:id="rId1"/>
    <sheet name="291KTLTC02" sheetId="2" r:id="rId2"/>
    <sheet name="219KTLTE01" sheetId="3" r:id="rId3"/>
    <sheet name="219KTLT01" sheetId="4" r:id="rId4"/>
  </sheets>
  <definedNames>
    <definedName name="_xlnm._FilterDatabase" localSheetId="2" hidden="1">'219KTLTE01'!$A$6:$I$10</definedName>
    <definedName name="_xlnm._FilterDatabase" localSheetId="0" hidden="1">'291KTLTC01'!$A$6:$H$99</definedName>
    <definedName name="_xlnm._FilterDatabase" localSheetId="1" hidden="1">'291KTLTC02'!$A$6:$H$88</definedName>
  </definedNames>
  <calcPr fullCalcOnLoad="1"/>
</workbook>
</file>

<file path=xl/sharedStrings.xml><?xml version="1.0" encoding="utf-8"?>
<sst xmlns="http://schemas.openxmlformats.org/spreadsheetml/2006/main" count="963" uniqueCount="487">
  <si>
    <t>Bảng điểm Lớp học phần :</t>
  </si>
  <si>
    <t>291KTLTC01</t>
  </si>
  <si>
    <t>Tên học phần :</t>
  </si>
  <si>
    <t>Kỹ thuật lập trình - Số TC: 2</t>
  </si>
  <si>
    <t>Giảng viên :</t>
  </si>
  <si>
    <t>Hoàng Thị Mỹ Lệ</t>
  </si>
  <si>
    <t>Lịch học :</t>
  </si>
  <si>
    <t>A218 - Thứ 4(1-2)</t>
  </si>
  <si>
    <t>STT</t>
  </si>
  <si>
    <t>Mã sinh viên</t>
  </si>
  <si>
    <t>Họ</t>
  </si>
  <si>
    <t>Tên</t>
  </si>
  <si>
    <t>Ngày sinh</t>
  </si>
  <si>
    <t>BẠCH NGỌC BÍCH</t>
  </si>
  <si>
    <t>ĐÀO</t>
  </si>
  <si>
    <t>LƯƠNG HỮU</t>
  </si>
  <si>
    <t>HOÀNH</t>
  </si>
  <si>
    <t>TRẦN ÁNH</t>
  </si>
  <si>
    <t>NGÂN</t>
  </si>
  <si>
    <t>PHAN VĂN</t>
  </si>
  <si>
    <t>CƯỜNG</t>
  </si>
  <si>
    <t>ĐẶNG NGUYỄN TRỌNG</t>
  </si>
  <si>
    <t>HIẾU</t>
  </si>
  <si>
    <t>LÊ VIẾT</t>
  </si>
  <si>
    <t>HÒA</t>
  </si>
  <si>
    <t>ĐÀO DUY</t>
  </si>
  <si>
    <t>LÂM</t>
  </si>
  <si>
    <t>NGUYỄN HOÀNG</t>
  </si>
  <si>
    <t>THÂN THỊ NGỌC</t>
  </si>
  <si>
    <t>LIÊN</t>
  </si>
  <si>
    <t>NGUYỄN QUANG</t>
  </si>
  <si>
    <t>MINH</t>
  </si>
  <si>
    <t>NGUYỄN VIẾT</t>
  </si>
  <si>
    <t>TÀI</t>
  </si>
  <si>
    <t>PHAN LÊ HỮU</t>
  </si>
  <si>
    <t>TOÀN</t>
  </si>
  <si>
    <t>TRẦN QUANG</t>
  </si>
  <si>
    <t>VI</t>
  </si>
  <si>
    <t>VIỆT</t>
  </si>
  <si>
    <t>PHAN CAO</t>
  </si>
  <si>
    <t>VŨ</t>
  </si>
  <si>
    <t>NGUYỄN ĐỨC NHẬT</t>
  </si>
  <si>
    <t>ANH</t>
  </si>
  <si>
    <t>LÊ THÀNH</t>
  </si>
  <si>
    <t>BẢO</t>
  </si>
  <si>
    <t>TRẦN TIẾN</t>
  </si>
  <si>
    <t>DỦNG</t>
  </si>
  <si>
    <t>NGUYỄN CAO</t>
  </si>
  <si>
    <t>HOÀNG</t>
  </si>
  <si>
    <t>VÕ VĂN</t>
  </si>
  <si>
    <t>NĂNG</t>
  </si>
  <si>
    <t>ĐINH NGỌC</t>
  </si>
  <si>
    <t>PHÚC</t>
  </si>
  <si>
    <t>NGUYỄN CÔNG</t>
  </si>
  <si>
    <t>VINH</t>
  </si>
  <si>
    <t>TRƯƠNG QUANG</t>
  </si>
  <si>
    <t>DŨNG</t>
  </si>
  <si>
    <t>BÙI TÂN</t>
  </si>
  <si>
    <t>ĐỨC</t>
  </si>
  <si>
    <t>CA VĂN</t>
  </si>
  <si>
    <t>VŨ TUẤN</t>
  </si>
  <si>
    <t>LINH</t>
  </si>
  <si>
    <t>NGUYỄN VÕ TRUNG</t>
  </si>
  <si>
    <t>NGUYÊN</t>
  </si>
  <si>
    <t>ĐẶNG PHẠM BẢO THÀNH</t>
  </si>
  <si>
    <t>CÔNG</t>
  </si>
  <si>
    <t>NGUYỄN VĂN</t>
  </si>
  <si>
    <t>KẾT</t>
  </si>
  <si>
    <t>ĐỖ NGUYỄN NGỌC</t>
  </si>
  <si>
    <t>BÍCH</t>
  </si>
  <si>
    <t>NGUYỄN SỸ</t>
  </si>
  <si>
    <t>NGUYỄN ĐĂNG</t>
  </si>
  <si>
    <t>CHƯƠNG</t>
  </si>
  <si>
    <t>PHẠM ĐÌNH NGỌC</t>
  </si>
  <si>
    <t>TRẦN MẠNH</t>
  </si>
  <si>
    <t>TRẦN VĂN</t>
  </si>
  <si>
    <t>HÙNG</t>
  </si>
  <si>
    <t>TRẦN LÊ</t>
  </si>
  <si>
    <t>NGUYỄN ĐỨC</t>
  </si>
  <si>
    <t>TRẦN LÊ NHẬT</t>
  </si>
  <si>
    <t>NAM</t>
  </si>
  <si>
    <t>LÊ THỊ</t>
  </si>
  <si>
    <t>SƯƠNG</t>
  </si>
  <si>
    <t>LÊ PHÚC</t>
  </si>
  <si>
    <t>TÂN</t>
  </si>
  <si>
    <t>NGUYỄN THỊ THU</t>
  </si>
  <si>
    <t>TRANG</t>
  </si>
  <si>
    <t>PHẠM VIẾT</t>
  </si>
  <si>
    <t>TRUNG</t>
  </si>
  <si>
    <t>ĐÀO TRUNG</t>
  </si>
  <si>
    <t>TRỰC</t>
  </si>
  <si>
    <t>PHẠM NGỌC</t>
  </si>
  <si>
    <t>NGUYỄN TIẾN</t>
  </si>
  <si>
    <t>BẰNG</t>
  </si>
  <si>
    <t>PHẠM ĐÌNH</t>
  </si>
  <si>
    <t>THÁI HỮU</t>
  </si>
  <si>
    <t>SUNG</t>
  </si>
  <si>
    <t>TƯ</t>
  </si>
  <si>
    <t>THÀNH</t>
  </si>
  <si>
    <t>THẢO</t>
  </si>
  <si>
    <t>NGUYỄN CHÍ</t>
  </si>
  <si>
    <t>THIỆN</t>
  </si>
  <si>
    <t>HỒ QUỐC</t>
  </si>
  <si>
    <t>NGHĨA</t>
  </si>
  <si>
    <t>NGUYỄN PHƯỚC</t>
  </si>
  <si>
    <t>LÊ XUÂN</t>
  </si>
  <si>
    <t>SANG</t>
  </si>
  <si>
    <t>PHẠM ANH</t>
  </si>
  <si>
    <t>TUẤN</t>
  </si>
  <si>
    <t>PHẠM MINH</t>
  </si>
  <si>
    <t>Tô Hải</t>
  </si>
  <si>
    <t>Anh</t>
  </si>
  <si>
    <t>Nhan</t>
  </si>
  <si>
    <t>Bình</t>
  </si>
  <si>
    <t>Hồ Đức</t>
  </si>
  <si>
    <t>Chinh</t>
  </si>
  <si>
    <t>Nguyễn Tấn</t>
  </si>
  <si>
    <t>Công</t>
  </si>
  <si>
    <t>Nguyễn</t>
  </si>
  <si>
    <t>Đa</t>
  </si>
  <si>
    <t>Nguyễn Thanh</t>
  </si>
  <si>
    <t>Đạt</t>
  </si>
  <si>
    <t>Nguyễn Đức</t>
  </si>
  <si>
    <t>Hảo</t>
  </si>
  <si>
    <t>Cao Phương</t>
  </si>
  <si>
    <t>Huy</t>
  </si>
  <si>
    <t>Nguyễn Bá</t>
  </si>
  <si>
    <t>Nguyễn Ngọc</t>
  </si>
  <si>
    <t>Khương</t>
  </si>
  <si>
    <t>Trương Trung</t>
  </si>
  <si>
    <t>Kiên</t>
  </si>
  <si>
    <t>Nguyễn Nhất</t>
  </si>
  <si>
    <t>Long</t>
  </si>
  <si>
    <t>Dương Hoàng</t>
  </si>
  <si>
    <t>Minh</t>
  </si>
  <si>
    <t>Trần Thế</t>
  </si>
  <si>
    <t>Mỹ</t>
  </si>
  <si>
    <t>Hồ Tấn</t>
  </si>
  <si>
    <t>Nam</t>
  </si>
  <si>
    <t>Nguyễn Anh</t>
  </si>
  <si>
    <t>Phương</t>
  </si>
  <si>
    <t>Nhan Ngọc Thiện</t>
  </si>
  <si>
    <t>Quân</t>
  </si>
  <si>
    <t>Nguyễn Hồng</t>
  </si>
  <si>
    <t>Trần Cao</t>
  </si>
  <si>
    <t>Quang</t>
  </si>
  <si>
    <t>Huỳnh Văn</t>
  </si>
  <si>
    <t>Sĩ</t>
  </si>
  <si>
    <t>Lê Xuân</t>
  </si>
  <si>
    <t>Tài</t>
  </si>
  <si>
    <t>Thành</t>
  </si>
  <si>
    <t>Phạm Quý</t>
  </si>
  <si>
    <t>Thiện</t>
  </si>
  <si>
    <t>Trần Đăng</t>
  </si>
  <si>
    <t>Thiên</t>
  </si>
  <si>
    <t>Lê Văn</t>
  </si>
  <si>
    <t>Thông</t>
  </si>
  <si>
    <t>Rah Lan</t>
  </si>
  <si>
    <t>Tiê</t>
  </si>
  <si>
    <t>Lê Nguyễn Việt</t>
  </si>
  <si>
    <t>Tiên</t>
  </si>
  <si>
    <t>Nguyễn Xuân</t>
  </si>
  <si>
    <t>Tín</t>
  </si>
  <si>
    <t>Ngô Văn</t>
  </si>
  <si>
    <t>Trường</t>
  </si>
  <si>
    <t>Trung</t>
  </si>
  <si>
    <t>Tú</t>
  </si>
  <si>
    <t>Lê Anh</t>
  </si>
  <si>
    <t>Tuấn</t>
  </si>
  <si>
    <t>Đỗ Thanh</t>
  </si>
  <si>
    <t>Vinh</t>
  </si>
  <si>
    <t>email</t>
  </si>
  <si>
    <t>291KTLTC02</t>
  </si>
  <si>
    <t>A301 - Thứ 5(7-8)</t>
  </si>
  <si>
    <t>TRẦN QUÝ</t>
  </si>
  <si>
    <t>1911504210121@sv.ute.udn.vn</t>
  </si>
  <si>
    <t>LƯƠNG VĂN</t>
  </si>
  <si>
    <t>PHÚ</t>
  </si>
  <si>
    <t>1911504210133@sv.ute.udn.vn</t>
  </si>
  <si>
    <t>TRẦN CAO</t>
  </si>
  <si>
    <t>THỊNH</t>
  </si>
  <si>
    <t>1911504210151@sv.ute.udn.vn</t>
  </si>
  <si>
    <t>HUỲNH NHƯ</t>
  </si>
  <si>
    <t>LỢI</t>
  </si>
  <si>
    <t>1911504210222@sv.ute.udn.vn</t>
  </si>
  <si>
    <t>HỒ SỸ</t>
  </si>
  <si>
    <t>MẠNH</t>
  </si>
  <si>
    <t>1911504210223@sv.ute.udn.vn</t>
  </si>
  <si>
    <t>LA</t>
  </si>
  <si>
    <t>TIỂN</t>
  </si>
  <si>
    <t>1911504210244@sv.ute.udn.vn</t>
  </si>
  <si>
    <t>TRÚC</t>
  </si>
  <si>
    <t>1911504210253@sv.ute.udn.vn</t>
  </si>
  <si>
    <t>HƯNG</t>
  </si>
  <si>
    <t>1911504310120@sv.ute.udn.vn</t>
  </si>
  <si>
    <t>1911504310128@sv.ute.udn.vn</t>
  </si>
  <si>
    <t>PHẠM VĂN</t>
  </si>
  <si>
    <t>NGÀ</t>
  </si>
  <si>
    <t>1911504310131@sv.ute.udn.vn</t>
  </si>
  <si>
    <t>VÕ DUY</t>
  </si>
  <si>
    <t>1911504310161@sv.ute.udn.vn</t>
  </si>
  <si>
    <t>HUỲNH MINH</t>
  </si>
  <si>
    <t>ĐẠI</t>
  </si>
  <si>
    <t>1911504410106@sv.ute.udn.vn</t>
  </si>
  <si>
    <t>NGUYỄN ĐÌNH</t>
  </si>
  <si>
    <t>1911504410114@sv.ute.udn.vn</t>
  </si>
  <si>
    <t>BẠCH NGUYÊN</t>
  </si>
  <si>
    <t>1911504410120@sv.ute.udn.vn</t>
  </si>
  <si>
    <t>ĐOÀN VIỆT</t>
  </si>
  <si>
    <t>HỮU</t>
  </si>
  <si>
    <t>1911504410121@sv.ute.udn.vn</t>
  </si>
  <si>
    <t>DOÃN THANH</t>
  </si>
  <si>
    <t>1911504410125@sv.ute.udn.vn</t>
  </si>
  <si>
    <t>1911504410127@sv.ute.udn.vn</t>
  </si>
  <si>
    <t>VÕ QUANG</t>
  </si>
  <si>
    <t>PHÁT</t>
  </si>
  <si>
    <t>1911504410133@sv.ute.udn.vn</t>
  </si>
  <si>
    <t>NGUYỄN GIA NGỌC</t>
  </si>
  <si>
    <t>PHONG</t>
  </si>
  <si>
    <t>1911504410134@sv.ute.udn.vn</t>
  </si>
  <si>
    <t>1911504410135@sv.ute.udn.vn</t>
  </si>
  <si>
    <t>BÙI ĐÌNH</t>
  </si>
  <si>
    <t>TỊNH</t>
  </si>
  <si>
    <t>1911504410141@sv.ute.udn.vn</t>
  </si>
  <si>
    <t>TRẦN THỊ PHƯƠNG</t>
  </si>
  <si>
    <t>THANH</t>
  </si>
  <si>
    <t>1911504410145@sv.ute.udn.vn</t>
  </si>
  <si>
    <t>NGUYỄN TRẦN HOÀI</t>
  </si>
  <si>
    <t>1911504410201@sv.ute.udn.vn</t>
  </si>
  <si>
    <t>PHAN ĐÌNH</t>
  </si>
  <si>
    <t>BÌNH</t>
  </si>
  <si>
    <t>1911504410202@sv.ute.udn.vn</t>
  </si>
  <si>
    <t>LƯƠNG CÔNG</t>
  </si>
  <si>
    <t>DANH</t>
  </si>
  <si>
    <t>1911504410207@sv.ute.udn.vn</t>
  </si>
  <si>
    <t>BÙI MINH</t>
  </si>
  <si>
    <t>1911504410209@sv.ute.udn.vn</t>
  </si>
  <si>
    <t>HỒ CÔNG</t>
  </si>
  <si>
    <t>HẬU</t>
  </si>
  <si>
    <t>1911504410212@sv.ute.udn.vn</t>
  </si>
  <si>
    <t>TRẦN MINH</t>
  </si>
  <si>
    <t>1911504410217@sv.ute.udn.vn</t>
  </si>
  <si>
    <t>LÊ TỰ QUỐC</t>
  </si>
  <si>
    <t>HUY</t>
  </si>
  <si>
    <t>1911504410220@sv.ute.udn.vn</t>
  </si>
  <si>
    <t>NGUYỄN BÙI VŨ</t>
  </si>
  <si>
    <t>KHA</t>
  </si>
  <si>
    <t>1911504410221@sv.ute.udn.vn</t>
  </si>
  <si>
    <t>TRƯƠNG QUỐC</t>
  </si>
  <si>
    <t>KHÁNH</t>
  </si>
  <si>
    <t>1911504410223@sv.ute.udn.vn</t>
  </si>
  <si>
    <t>THÁI QUANG</t>
  </si>
  <si>
    <t>1911504410231@sv.ute.udn.vn</t>
  </si>
  <si>
    <t>PHẠM THẾ</t>
  </si>
  <si>
    <t>1911504410237@sv.ute.udn.vn</t>
  </si>
  <si>
    <t>NGUYỄN ANH</t>
  </si>
  <si>
    <t>1911504410239@sv.ute.udn.vn</t>
  </si>
  <si>
    <t>NGÔ ĐÌNH</t>
  </si>
  <si>
    <t>THUẬN</t>
  </si>
  <si>
    <t>1911504410246@sv.ute.udn.vn</t>
  </si>
  <si>
    <t>LÊ CHÍ</t>
  </si>
  <si>
    <t>TRỌNG</t>
  </si>
  <si>
    <t>1911504410248@sv.ute.udn.vn</t>
  </si>
  <si>
    <t>NGUYỄN TẤN</t>
  </si>
  <si>
    <t>1911504410249@sv.ute.udn.vn</t>
  </si>
  <si>
    <t>ĐỖ NGỌC</t>
  </si>
  <si>
    <t>VIÊN</t>
  </si>
  <si>
    <t>1911504410251@sv.ute.udn.vn</t>
  </si>
  <si>
    <t>NGUYỄN THANH</t>
  </si>
  <si>
    <t>1911505120105@sv.ute.udn.vn</t>
  </si>
  <si>
    <t>1911505120113@sv.ute.udn.vn</t>
  </si>
  <si>
    <t>TRẦN XUÂN</t>
  </si>
  <si>
    <t>1911505120114@sv.ute.udn.vn</t>
  </si>
  <si>
    <t>ĐẶNG BẢO</t>
  </si>
  <si>
    <t>1911505120129@sv.ute.udn.vn</t>
  </si>
  <si>
    <t>MAI VĂN</t>
  </si>
  <si>
    <t>PHƯƠNG</t>
  </si>
  <si>
    <t>1911505120231@sv.ute.udn.vn</t>
  </si>
  <si>
    <t>1911505410101@sv.ute.udn.vn</t>
  </si>
  <si>
    <t>TRẦN QUỐC</t>
  </si>
  <si>
    <t>ĐẠT</t>
  </si>
  <si>
    <t>1911505410113@sv.ute.udn.vn</t>
  </si>
  <si>
    <t>NGUYỄN XUÂN</t>
  </si>
  <si>
    <t>HIỀN</t>
  </si>
  <si>
    <t>1911505410115@sv.ute.udn.vn</t>
  </si>
  <si>
    <t>LÊ TRẦN MINH</t>
  </si>
  <si>
    <t>1911505410116@sv.ute.udn.vn</t>
  </si>
  <si>
    <t>1911505410123@sv.ute.udn.vn</t>
  </si>
  <si>
    <t>TRƯƠNG TẤN</t>
  </si>
  <si>
    <t>1911505410127@sv.ute.udn.vn</t>
  </si>
  <si>
    <t>DƯƠNG VĂN</t>
  </si>
  <si>
    <t>KHIÊM</t>
  </si>
  <si>
    <t>1911505410130@sv.ute.udn.vn</t>
  </si>
  <si>
    <t>NGUYỄN PHAN ĐĂNG</t>
  </si>
  <si>
    <t>KHOA</t>
  </si>
  <si>
    <t>1911505410131@sv.ute.udn.vn</t>
  </si>
  <si>
    <t>MẢNH</t>
  </si>
  <si>
    <t>1911505410137@sv.ute.udn.vn</t>
  </si>
  <si>
    <t>TRẦN TẤN</t>
  </si>
  <si>
    <t>1911505410144@sv.ute.udn.vn</t>
  </si>
  <si>
    <t>1911505410147@sv.ute.udn.vn</t>
  </si>
  <si>
    <t>BÙI XUÂN</t>
  </si>
  <si>
    <t>QUANG</t>
  </si>
  <si>
    <t>1911505410148@sv.ute.udn.vn</t>
  </si>
  <si>
    <t>ĐỖ HỮU</t>
  </si>
  <si>
    <t>QUỐC</t>
  </si>
  <si>
    <t>1911505410149@sv.ute.udn.vn</t>
  </si>
  <si>
    <t>NGUYỄN ĐẠT</t>
  </si>
  <si>
    <t>TÚ</t>
  </si>
  <si>
    <t>1911505410156@sv.ute.udn.vn</t>
  </si>
  <si>
    <t>NGUYỄN NGỌC</t>
  </si>
  <si>
    <t>1911505510110@sv.ute.udn.vn</t>
  </si>
  <si>
    <t>1911505510115@sv.ute.udn.vn</t>
  </si>
  <si>
    <t>1911505510124@sv.ute.udn.vn</t>
  </si>
  <si>
    <t>PHAN HOÀNG</t>
  </si>
  <si>
    <t>HẢI</t>
  </si>
  <si>
    <t>1911505510212@sv.ute.udn.vn</t>
  </si>
  <si>
    <t>TRƯỜNG</t>
  </si>
  <si>
    <t>1911505510245@sv.ute.udn.vn</t>
  </si>
  <si>
    <t>PHAN ĐINH</t>
  </si>
  <si>
    <t>1911506410109@sv.ute.udn.vn</t>
  </si>
  <si>
    <t>ĐẶNG TIẾN</t>
  </si>
  <si>
    <t>1911506410117@sv.ute.udn.vn</t>
  </si>
  <si>
    <t>TẠ QUANG</t>
  </si>
  <si>
    <t>PHƯỚC</t>
  </si>
  <si>
    <t>1911506410119@sv.ute.udn.vn</t>
  </si>
  <si>
    <t>ĐOÀN CÔNG</t>
  </si>
  <si>
    <t>1911514110109@sv.ute.udn.vn</t>
  </si>
  <si>
    <t>Đặng Bá</t>
  </si>
  <si>
    <t>Đáng</t>
  </si>
  <si>
    <t>1811504410105@sv.ute.udn.vn</t>
  </si>
  <si>
    <t>Nguyễn Chí</t>
  </si>
  <si>
    <t>Hải</t>
  </si>
  <si>
    <t>1811504310107@sv.ute.udn.vn</t>
  </si>
  <si>
    <t>Nguyễn Văn</t>
  </si>
  <si>
    <t>Hân</t>
  </si>
  <si>
    <t>1811504310109@sv.ute.udn.vn</t>
  </si>
  <si>
    <t>Huỳnh Quang</t>
  </si>
  <si>
    <t>Hiếu</t>
  </si>
  <si>
    <t>1811504310111@sv.ute.udn.vn</t>
  </si>
  <si>
    <t>Đoàn Thế</t>
  </si>
  <si>
    <t>Hùng</t>
  </si>
  <si>
    <t>1811504410128@sv.ute.udn.vn</t>
  </si>
  <si>
    <t>Lê Quang</t>
  </si>
  <si>
    <t>1811505120120@sv.ute.udn.vn</t>
  </si>
  <si>
    <t>1811505120326@sv.ute.udn.vn</t>
  </si>
  <si>
    <t>Trần Quang</t>
  </si>
  <si>
    <t>Khang</t>
  </si>
  <si>
    <t>1811514110114@sv.ute.udn.vn</t>
  </si>
  <si>
    <t>Võ Trung</t>
  </si>
  <si>
    <t>Kiệt</t>
  </si>
  <si>
    <t>1811505120329@sv.ute.udn.vn</t>
  </si>
  <si>
    <t>Lê Viết</t>
  </si>
  <si>
    <t>Kim</t>
  </si>
  <si>
    <t>1811505120124@sv.ute.udn.vn</t>
  </si>
  <si>
    <t>Nguyễn Quốc</t>
  </si>
  <si>
    <t>Lập</t>
  </si>
  <si>
    <t>1811504210223@sv.ute.udn.vn</t>
  </si>
  <si>
    <t>Tạ Công</t>
  </si>
  <si>
    <t>Quý</t>
  </si>
  <si>
    <t>1811504410246@sv.ute.udn.vn</t>
  </si>
  <si>
    <t>LƯƠNG HOÀNG</t>
  </si>
  <si>
    <t>1711504110127@sv.ute.udn.vn</t>
  </si>
  <si>
    <t>Trần Quốc</t>
  </si>
  <si>
    <t>Toàn</t>
  </si>
  <si>
    <t>1811504110345@sv.ute.udn.vn</t>
  </si>
  <si>
    <t>Đặng Phan Bảo</t>
  </si>
  <si>
    <t>1811504310246@sv.ute.udn.vn</t>
  </si>
  <si>
    <t>Võ Công</t>
  </si>
  <si>
    <t>1811504310149@sv.ute.udn.vn</t>
  </si>
  <si>
    <t>219KTLTE01</t>
  </si>
  <si>
    <t>Kỹ thuật Lập trình điện tử - Số TC: 2</t>
  </si>
  <si>
    <t>A302 - Thứ 6(1-2)</t>
  </si>
  <si>
    <t>PHẠM KHOA ANH</t>
  </si>
  <si>
    <t>QUÂN</t>
  </si>
  <si>
    <t>SĨ</t>
  </si>
  <si>
    <t>LÊ VĂN</t>
  </si>
  <si>
    <t>THĨNH</t>
  </si>
  <si>
    <t>219KTLT01</t>
  </si>
  <si>
    <t>Kỹ thuật Lập trình - Số TC: 2</t>
  </si>
  <si>
    <t>VÕ MINH</t>
  </si>
  <si>
    <t>Khưu Hùng</t>
  </si>
  <si>
    <t>Chưa vào lớp trên MS Team</t>
  </si>
  <si>
    <t>Đã xác nhận thi</t>
  </si>
  <si>
    <t xml:space="preserve"> LÊ HỒNG </t>
  </si>
  <si>
    <t xml:space="preserve">  NGUYỄN THÀNH </t>
  </si>
  <si>
    <t>LUÂN</t>
  </si>
  <si>
    <t xml:space="preserve">  HOÀNG MINH </t>
  </si>
  <si>
    <t>1911504210201@sv.ute.udn.vn</t>
  </si>
  <si>
    <t>1811504210301@sv.ute.udn.vn</t>
  </si>
  <si>
    <t>1911505510104@sv.ute.udn.vn</t>
  </si>
  <si>
    <t>1911504210202@sv.ute.udn.vn</t>
  </si>
  <si>
    <t>1911505410104@sv.ute.udn.vn</t>
  </si>
  <si>
    <t>1811504110201@sv.ute.udn.vn</t>
  </si>
  <si>
    <t>1811505120306@sv.ute.udn.vn</t>
  </si>
  <si>
    <t>1911505410107@sv.ute.udn.vn</t>
  </si>
  <si>
    <t>1911505120206@sv.ute.udn.vn</t>
  </si>
  <si>
    <t>1811505120102@sv.ute.udn.vn</t>
  </si>
  <si>
    <t>1911504210104@sv.ute.udn.vn</t>
  </si>
  <si>
    <t>1911504410204@sv.ute.udn.vn</t>
  </si>
  <si>
    <t>1911505410105@sv.ute.udn.vn</t>
  </si>
  <si>
    <t>1911505510106@sv.ute.udn.vn</t>
  </si>
  <si>
    <t>1811504410206@sv.ute.udn.vn</t>
  </si>
  <si>
    <t>1911504110103@sv.ute.udn.vn</t>
  </si>
  <si>
    <t>1811504210209@sv.ute.udn.vn</t>
  </si>
  <si>
    <t>1911504410113@sv.ute.udn.vn</t>
  </si>
  <si>
    <t>1911504410105@sv.ute.udn.vn</t>
  </si>
  <si>
    <t>1911504210106@sv.ute.udn.vn</t>
  </si>
  <si>
    <t>1911504210205@sv.ute.udn.vn</t>
  </si>
  <si>
    <t>1811504110311@sv.ute.udn.vn</t>
  </si>
  <si>
    <t>1911504210113@sv.ute.udn.vn</t>
  </si>
  <si>
    <t>1911506410108@sv.ute.udn.vn</t>
  </si>
  <si>
    <t>1911504210115@sv.ute.udn.vn</t>
  </si>
  <si>
    <t>1911505410118@sv.ute.udn.vn</t>
  </si>
  <si>
    <t>1911504210212@sv.ute.udn.vn</t>
  </si>
  <si>
    <t>1911505410121@sv.ute.udn.vn</t>
  </si>
  <si>
    <t>1911504110216@sv.ute.udn.vn</t>
  </si>
  <si>
    <t>1911505410122@sv.ute.udn.vn</t>
  </si>
  <si>
    <t>1811504410130@sv.ute.udn.vn</t>
  </si>
  <si>
    <t>1811505520220@sv.ute.udn.vn</t>
  </si>
  <si>
    <t>1911505120221@sv.ute.udn.vn</t>
  </si>
  <si>
    <t>1811505520124@sv.ute.udn.vn</t>
  </si>
  <si>
    <t>1811504410266@sv.ute.udn.vn</t>
  </si>
  <si>
    <t>1911504210122@sv.ute.udn.vn</t>
  </si>
  <si>
    <t>1911504210123@sv.ute.udn.vn</t>
  </si>
  <si>
    <t>1911504210124@sv.ute.udn.vn</t>
  </si>
  <si>
    <t>1911504410226@sv.ute.udn.vn</t>
  </si>
  <si>
    <t>1811504110323@sv.ute.udn.vn</t>
  </si>
  <si>
    <t>1911504210127@sv.ute.udn.vn</t>
  </si>
  <si>
    <t>1911504210129@sv.ute.udn.vn</t>
  </si>
  <si>
    <t>1911505410138@sv.ute.udn.vn</t>
  </si>
  <si>
    <t>1911505410139@sv.ute.udn.vn</t>
  </si>
  <si>
    <t>1811504210124@sv.ute.udn.vn</t>
  </si>
  <si>
    <t>1811504210429@sv.ute.udn.vn</t>
  </si>
  <si>
    <t>1911505410140@sv.ute.udn.vn</t>
  </si>
  <si>
    <t>1811504310217@sv.ute.udn.vn</t>
  </si>
  <si>
    <t>1911504210227@sv.ute.udn.vn</t>
  </si>
  <si>
    <t>1911504110225@sv.ute.udn.vn</t>
  </si>
  <si>
    <t>1911505510228@sv.ute.udn.vn</t>
  </si>
  <si>
    <t>1911504410233@sv.ute.udn.vn</t>
  </si>
  <si>
    <t>1911505510229@sv.ute.udn.vn</t>
  </si>
  <si>
    <t>1911504210235@sv.ute.udn.vn</t>
  </si>
  <si>
    <t>1911504210237@sv.ute.udn.vn</t>
  </si>
  <si>
    <t>1811504210235@sv.ute.udn.vn</t>
  </si>
  <si>
    <t>1811504210236@sv.ute.udn.vn</t>
  </si>
  <si>
    <t>1811505520139@sv.ute.udn.vn</t>
  </si>
  <si>
    <t>1811504110331@sv.ute.udn.vn</t>
  </si>
  <si>
    <t>1911505510235@sv.ute.udn.vn</t>
  </si>
  <si>
    <t>1811505120143@sv.ute.udn.vn</t>
  </si>
  <si>
    <t>1911505510133@sv.ute.udn.vn</t>
  </si>
  <si>
    <t>1911505410151@sv.ute.udn.vn</t>
  </si>
  <si>
    <t>1911504210138@sv.ute.udn.vn</t>
  </si>
  <si>
    <t>1811504110137@sv.ute.udn.vn</t>
  </si>
  <si>
    <t>1911505410152@sv.ute.udn.vn</t>
  </si>
  <si>
    <t>1911505510139@sv.ute.udn.vn</t>
  </si>
  <si>
    <t>1811504110253@sv.ute.udn.vn</t>
  </si>
  <si>
    <t>1911505510140@sv.ute.udn.vn</t>
  </si>
  <si>
    <t>1811504310235@sv.ute.udn.vn</t>
  </si>
  <si>
    <t>1911505510144@sv.ute.udn.vn</t>
  </si>
  <si>
    <t>1811505120349@sv.ute.udn.vn</t>
  </si>
  <si>
    <t>1811504210445@sv.ute.udn.vn</t>
  </si>
  <si>
    <t>1811505120155@sv.ute.udn.vn</t>
  </si>
  <si>
    <t>1811505120353@sv.ute.udn.vn</t>
  </si>
  <si>
    <t>1811505520257@sv.ute.udn.vn</t>
  </si>
  <si>
    <t>1911504210146@sv.ute.udn.vn</t>
  </si>
  <si>
    <t>1911505410162@sv.ute.udn.vn</t>
  </si>
  <si>
    <t>1911505410169@sv.ute.udn.vn</t>
  </si>
  <si>
    <t>1911505410170@sv.ute.udn.vn</t>
  </si>
  <si>
    <t>1911505410168@sv.ute.udn.vn</t>
  </si>
  <si>
    <t>1811504410256@sv.ute.udn.vn</t>
  </si>
  <si>
    <t>1811504410257@sv.ute.udn.vn</t>
  </si>
  <si>
    <t>1811504210347@sv.ute.udn.vn</t>
  </si>
  <si>
    <t>1811504310250@sv.ute.udn.vn</t>
  </si>
  <si>
    <t>1911505510137@sv.ute.udn.vn</t>
  </si>
  <si>
    <t>1911505510236@sv.ute.udn.vn</t>
  </si>
  <si>
    <t>1811504410162@sv.ute.udn.vn</t>
  </si>
  <si>
    <t>1911504210155@sv.ute.udn.vn</t>
  </si>
  <si>
    <t>1911504210156@sv.ute.udn.vn</t>
  </si>
  <si>
    <t>1911504210256@sv.ute.udn.vn</t>
  </si>
  <si>
    <t>1811504110149@sv.ute.udn.vn</t>
  </si>
  <si>
    <t>1911504210159@sv.ute.udn.vn</t>
  </si>
  <si>
    <t>Đăng kí</t>
  </si>
  <si>
    <t>Đã đăng kí</t>
  </si>
  <si>
    <t>Xác nhận thi Online</t>
  </si>
  <si>
    <t>Đã xác nhận</t>
  </si>
  <si>
    <t>Không xác nhận</t>
  </si>
  <si>
    <t>Đăng kí thi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</si>
</sst>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9"/>
      <color indexed="63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sz val="9"/>
      <color rgb="FF555555"/>
      <name val="Arial"/>
      <family val="2"/>
    </font>
    <font>
      <b/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horizontal="left" wrapText="1"/>
    </xf>
    <xf numFmtId="14" fontId="43" fillId="0" borderId="10" xfId="0" applyNumberFormat="1" applyFont="1" applyBorder="1" applyAlignment="1">
      <alignment horizontal="center" wrapText="1"/>
    </xf>
    <xf numFmtId="0" fontId="44" fillId="0" borderId="11" xfId="0" applyFont="1" applyFill="1" applyBorder="1" applyAlignment="1">
      <alignment horizontal="center" wrapText="1"/>
    </xf>
    <xf numFmtId="0" fontId="44" fillId="0" borderId="12" xfId="0" applyNumberFormat="1" applyFont="1" applyFill="1" applyBorder="1" applyAlignment="1">
      <alignment horizontal="center" wrapText="1"/>
    </xf>
    <xf numFmtId="0" fontId="44" fillId="0" borderId="12" xfId="0" applyFont="1" applyFill="1" applyBorder="1" applyAlignment="1">
      <alignment wrapText="1"/>
    </xf>
    <xf numFmtId="0" fontId="44" fillId="0" borderId="12" xfId="0" applyFont="1" applyFill="1" applyBorder="1" applyAlignment="1">
      <alignment horizontal="left" wrapText="1"/>
    </xf>
    <xf numFmtId="14" fontId="44" fillId="0" borderId="12" xfId="0" applyNumberFormat="1" applyFont="1" applyFill="1" applyBorder="1" applyAlignment="1">
      <alignment horizontal="center" wrapText="1"/>
    </xf>
    <xf numFmtId="0" fontId="0" fillId="0" borderId="12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0" xfId="0" applyFill="1" applyAlignment="1">
      <alignment/>
    </xf>
    <xf numFmtId="0" fontId="43" fillId="0" borderId="10" xfId="0" applyFont="1" applyFill="1" applyBorder="1" applyAlignment="1">
      <alignment horizontal="center" wrapText="1"/>
    </xf>
    <xf numFmtId="0" fontId="43" fillId="0" borderId="10" xfId="0" applyFont="1" applyFill="1" applyBorder="1" applyAlignment="1">
      <alignment wrapText="1"/>
    </xf>
    <xf numFmtId="0" fontId="43" fillId="0" borderId="10" xfId="0" applyFont="1" applyFill="1" applyBorder="1" applyAlignment="1">
      <alignment horizontal="left" wrapText="1"/>
    </xf>
    <xf numFmtId="14" fontId="43" fillId="0" borderId="10" xfId="0" applyNumberFormat="1" applyFont="1" applyFill="1" applyBorder="1" applyAlignment="1">
      <alignment horizontal="center" wrapText="1"/>
    </xf>
    <xf numFmtId="0" fontId="43" fillId="33" borderId="10" xfId="0" applyFont="1" applyFill="1" applyBorder="1" applyAlignment="1">
      <alignment horizontal="center" wrapText="1"/>
    </xf>
    <xf numFmtId="0" fontId="43" fillId="33" borderId="10" xfId="0" applyFont="1" applyFill="1" applyBorder="1" applyAlignment="1">
      <alignment wrapText="1"/>
    </xf>
    <xf numFmtId="0" fontId="43" fillId="33" borderId="10" xfId="0" applyFont="1" applyFill="1" applyBorder="1" applyAlignment="1">
      <alignment horizontal="left" wrapText="1"/>
    </xf>
    <xf numFmtId="14" fontId="43" fillId="33" borderId="10" xfId="0" applyNumberFormat="1" applyFont="1" applyFill="1" applyBorder="1" applyAlignment="1">
      <alignment horizontal="center" wrapText="1"/>
    </xf>
    <xf numFmtId="0" fontId="0" fillId="33" borderId="10" xfId="0" applyFill="1" applyBorder="1" applyAlignment="1">
      <alignment wrapText="1"/>
    </xf>
    <xf numFmtId="0" fontId="0" fillId="33" borderId="0" xfId="0" applyFill="1" applyAlignment="1">
      <alignment/>
    </xf>
    <xf numFmtId="0" fontId="43" fillId="0" borderId="0" xfId="0" applyFont="1" applyFill="1" applyBorder="1" applyAlignment="1">
      <alignment horizontal="center" wrapText="1"/>
    </xf>
    <xf numFmtId="0" fontId="43" fillId="0" borderId="13" xfId="0" applyFont="1" applyFill="1" applyBorder="1" applyAlignment="1">
      <alignment horizontal="left" wrapText="1"/>
    </xf>
    <xf numFmtId="14" fontId="43" fillId="0" borderId="13" xfId="0" applyNumberFormat="1" applyFont="1" applyFill="1" applyBorder="1" applyAlignment="1">
      <alignment horizontal="center" wrapText="1"/>
    </xf>
    <xf numFmtId="0" fontId="43" fillId="0" borderId="14" xfId="0" applyFont="1" applyFill="1" applyBorder="1" applyAlignment="1">
      <alignment horizontal="left" wrapText="1"/>
    </xf>
    <xf numFmtId="14" fontId="43" fillId="0" borderId="14" xfId="0" applyNumberFormat="1" applyFont="1" applyFill="1" applyBorder="1" applyAlignment="1">
      <alignment horizontal="center" wrapText="1"/>
    </xf>
    <xf numFmtId="1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/>
    </xf>
    <xf numFmtId="14" fontId="0" fillId="0" borderId="10" xfId="0" applyNumberFormat="1" applyFill="1" applyBorder="1" applyAlignment="1">
      <alignment/>
    </xf>
    <xf numFmtId="0" fontId="43" fillId="0" borderId="15" xfId="0" applyFont="1" applyFill="1" applyBorder="1" applyAlignment="1">
      <alignment wrapText="1"/>
    </xf>
    <xf numFmtId="0" fontId="0" fillId="0" borderId="16" xfId="0" applyFill="1" applyBorder="1" applyAlignment="1">
      <alignment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wrapText="1"/>
    </xf>
    <xf numFmtId="0" fontId="44" fillId="33" borderId="12" xfId="0" applyNumberFormat="1" applyFont="1" applyFill="1" applyBorder="1" applyAlignment="1">
      <alignment horizontal="center" wrapText="1"/>
    </xf>
    <xf numFmtId="0" fontId="44" fillId="33" borderId="12" xfId="0" applyFont="1" applyFill="1" applyBorder="1" applyAlignment="1">
      <alignment wrapText="1"/>
    </xf>
    <xf numFmtId="0" fontId="44" fillId="33" borderId="12" xfId="0" applyFont="1" applyFill="1" applyBorder="1" applyAlignment="1">
      <alignment horizontal="left" wrapText="1"/>
    </xf>
    <xf numFmtId="14" fontId="44" fillId="33" borderId="12" xfId="0" applyNumberFormat="1" applyFont="1" applyFill="1" applyBorder="1" applyAlignment="1">
      <alignment horizontal="center" wrapText="1"/>
    </xf>
    <xf numFmtId="0" fontId="0" fillId="33" borderId="12" xfId="0" applyFill="1" applyBorder="1" applyAlignment="1">
      <alignment wrapText="1"/>
    </xf>
    <xf numFmtId="0" fontId="34" fillId="33" borderId="12" xfId="53" applyFill="1" applyBorder="1" applyAlignment="1">
      <alignment wrapText="1"/>
    </xf>
    <xf numFmtId="0" fontId="42" fillId="0" borderId="0" xfId="0" applyFont="1" applyAlignment="1">
      <alignment vertical="center" wrapText="1"/>
    </xf>
    <xf numFmtId="0" fontId="34" fillId="0" borderId="10" xfId="53" applyFill="1" applyBorder="1" applyAlignment="1">
      <alignment wrapText="1"/>
    </xf>
    <xf numFmtId="0" fontId="34" fillId="0" borderId="12" xfId="53" applyFill="1" applyBorder="1" applyAlignment="1">
      <alignment wrapText="1"/>
    </xf>
    <xf numFmtId="0" fontId="42" fillId="0" borderId="0" xfId="0" applyFont="1" applyAlignment="1">
      <alignment horizontal="left" vertical="center" wrapText="1"/>
    </xf>
    <xf numFmtId="0" fontId="42" fillId="0" borderId="0" xfId="0" applyFont="1" applyAlignment="1">
      <alignment horizontal="right" vertical="center" wrapText="1"/>
    </xf>
    <xf numFmtId="0" fontId="42" fillId="0" borderId="0" xfId="0" applyFont="1" applyAlignment="1">
      <alignment horizontal="center" vertical="center" wrapText="1"/>
    </xf>
    <xf numFmtId="0" fontId="46" fillId="0" borderId="0" xfId="0" applyFont="1" applyFill="1" applyAlignment="1">
      <alignment horizontal="right" vertical="center" wrapText="1"/>
    </xf>
    <xf numFmtId="0" fontId="46" fillId="0" borderId="0" xfId="0" applyFont="1" applyFill="1" applyAlignment="1">
      <alignment horizontal="left" vertical="center" wrapText="1"/>
    </xf>
    <xf numFmtId="0" fontId="46" fillId="0" borderId="17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1811504110311@sv.ute.udn.vn" TargetMode="External" /><Relationship Id="rId2" Type="http://schemas.openxmlformats.org/officeDocument/2006/relationships/hyperlink" Target="mailto:1811505120102@sv.ute.udn.vn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1711504110127@sv.ute.udn.vn" TargetMode="External" /><Relationship Id="rId2" Type="http://schemas.openxmlformats.org/officeDocument/2006/relationships/hyperlink" Target="mailto:1911505410147@sv.ute.udn.vn" TargetMode="External" /><Relationship Id="rId3" Type="http://schemas.openxmlformats.org/officeDocument/2006/relationships/hyperlink" Target="mailto:1811505120124@sv.ute.udn.vn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9"/>
  <sheetViews>
    <sheetView showGridLines="0" tabSelected="1" zoomScalePageLayoutView="0" workbookViewId="0" topLeftCell="A1">
      <selection activeCell="A1" sqref="A1:C1"/>
    </sheetView>
  </sheetViews>
  <sheetFormatPr defaultColWidth="9.140625" defaultRowHeight="15"/>
  <cols>
    <col min="1" max="1" width="3.57421875" style="0" customWidth="1"/>
    <col min="2" max="2" width="15.7109375" style="0" customWidth="1"/>
    <col min="3" max="3" width="20.28125" style="0" bestFit="1" customWidth="1"/>
    <col min="4" max="4" width="8.00390625" style="0" customWidth="1"/>
    <col min="5" max="5" width="11.28125" style="0" bestFit="1" customWidth="1"/>
    <col min="6" max="6" width="28.57421875" style="0" bestFit="1" customWidth="1"/>
    <col min="7" max="7" width="20.7109375" style="0" bestFit="1" customWidth="1"/>
    <col min="8" max="8" width="25.7109375" style="0" bestFit="1" customWidth="1"/>
  </cols>
  <sheetData>
    <row r="1" spans="1:5" ht="15">
      <c r="A1" s="51" t="s">
        <v>0</v>
      </c>
      <c r="B1" s="51"/>
      <c r="C1" s="51"/>
      <c r="D1" s="50" t="s">
        <v>1</v>
      </c>
      <c r="E1" s="50"/>
    </row>
    <row r="2" spans="1:6" ht="15" customHeight="1">
      <c r="A2" s="51" t="s">
        <v>2</v>
      </c>
      <c r="B2" s="51"/>
      <c r="C2" s="51"/>
      <c r="D2" s="50" t="s">
        <v>3</v>
      </c>
      <c r="E2" s="50"/>
      <c r="F2" s="50"/>
    </row>
    <row r="3" spans="1:6" ht="15" customHeight="1">
      <c r="A3" s="51" t="s">
        <v>4</v>
      </c>
      <c r="B3" s="51"/>
      <c r="C3" s="51"/>
      <c r="D3" s="50" t="s">
        <v>5</v>
      </c>
      <c r="E3" s="50"/>
      <c r="F3" s="50"/>
    </row>
    <row r="4" spans="1:5" ht="15">
      <c r="A4" s="51" t="s">
        <v>6</v>
      </c>
      <c r="B4" s="51"/>
      <c r="C4" s="51"/>
      <c r="D4" s="50" t="s">
        <v>7</v>
      </c>
      <c r="E4" s="50"/>
    </row>
    <row r="5" spans="1:5" ht="15">
      <c r="A5" s="52"/>
      <c r="B5" s="52"/>
      <c r="C5" s="52"/>
      <c r="D5" s="52"/>
      <c r="E5" s="52"/>
    </row>
    <row r="6" spans="1:8" ht="15">
      <c r="A6" s="1" t="s">
        <v>8</v>
      </c>
      <c r="B6" s="1" t="s">
        <v>9</v>
      </c>
      <c r="C6" s="1" t="s">
        <v>10</v>
      </c>
      <c r="D6" s="1" t="s">
        <v>11</v>
      </c>
      <c r="E6" s="1" t="s">
        <v>12</v>
      </c>
      <c r="F6" s="1" t="s">
        <v>171</v>
      </c>
      <c r="G6" s="1" t="s">
        <v>483</v>
      </c>
      <c r="H6" s="1" t="s">
        <v>481</v>
      </c>
    </row>
    <row r="7" spans="1:8" s="24" customFormat="1" ht="15">
      <c r="A7" s="19">
        <v>59</v>
      </c>
      <c r="B7" s="19" t="str">
        <f>"1811505120306"</f>
        <v>1811505120306</v>
      </c>
      <c r="C7" s="20" t="s">
        <v>114</v>
      </c>
      <c r="D7" s="21" t="s">
        <v>115</v>
      </c>
      <c r="E7" s="22">
        <v>36704</v>
      </c>
      <c r="F7" s="23" t="s">
        <v>394</v>
      </c>
      <c r="G7" s="23" t="s">
        <v>485</v>
      </c>
      <c r="H7" s="23" t="s">
        <v>482</v>
      </c>
    </row>
    <row r="8" spans="1:8" s="14" customFormat="1" ht="15">
      <c r="A8" s="19">
        <v>46</v>
      </c>
      <c r="B8" s="19" t="str">
        <f>"1911505510106"</f>
        <v>1911505510106</v>
      </c>
      <c r="C8" s="20" t="s">
        <v>94</v>
      </c>
      <c r="D8" s="21" t="s">
        <v>20</v>
      </c>
      <c r="E8" s="22">
        <v>36934</v>
      </c>
      <c r="F8" s="23" t="s">
        <v>401</v>
      </c>
      <c r="G8" s="23" t="s">
        <v>485</v>
      </c>
      <c r="H8" s="23" t="s">
        <v>482</v>
      </c>
    </row>
    <row r="9" spans="1:8" s="24" customFormat="1" ht="15">
      <c r="A9" s="19">
        <v>61</v>
      </c>
      <c r="B9" s="19" t="str">
        <f>"1811504410206"</f>
        <v>1811504410206</v>
      </c>
      <c r="C9" s="20" t="s">
        <v>118</v>
      </c>
      <c r="D9" s="21" t="s">
        <v>119</v>
      </c>
      <c r="E9" s="22">
        <v>36573</v>
      </c>
      <c r="F9" s="23" t="s">
        <v>402</v>
      </c>
      <c r="G9" s="23" t="s">
        <v>485</v>
      </c>
      <c r="H9" s="23" t="s">
        <v>482</v>
      </c>
    </row>
    <row r="10" spans="1:8" s="24" customFormat="1" ht="15">
      <c r="A10" s="19">
        <v>29</v>
      </c>
      <c r="B10" s="19" t="str">
        <f>"1911505120221"</f>
        <v>1911505120221</v>
      </c>
      <c r="C10" s="20" t="s">
        <v>66</v>
      </c>
      <c r="D10" s="21" t="s">
        <v>67</v>
      </c>
      <c r="E10" s="22">
        <v>37157</v>
      </c>
      <c r="F10" s="23" t="s">
        <v>420</v>
      </c>
      <c r="G10" s="23" t="s">
        <v>485</v>
      </c>
      <c r="H10" s="23" t="s">
        <v>482</v>
      </c>
    </row>
    <row r="11" spans="1:8" s="24" customFormat="1" ht="15">
      <c r="A11" s="19">
        <v>26</v>
      </c>
      <c r="B11" s="19" t="str">
        <f>"1911504410226"</f>
        <v>1911504410226</v>
      </c>
      <c r="C11" s="20" t="s">
        <v>60</v>
      </c>
      <c r="D11" s="21" t="s">
        <v>61</v>
      </c>
      <c r="E11" s="22">
        <v>36691</v>
      </c>
      <c r="F11" s="23" t="s">
        <v>426</v>
      </c>
      <c r="G11" s="23" t="s">
        <v>485</v>
      </c>
      <c r="H11" s="23" t="s">
        <v>482</v>
      </c>
    </row>
    <row r="12" spans="1:8" s="24" customFormat="1" ht="15">
      <c r="A12" s="19">
        <v>27</v>
      </c>
      <c r="B12" s="19" t="str">
        <f>"1911504410233"</f>
        <v>1911504410233</v>
      </c>
      <c r="C12" s="20" t="s">
        <v>62</v>
      </c>
      <c r="D12" s="21" t="s">
        <v>63</v>
      </c>
      <c r="E12" s="22">
        <v>37185</v>
      </c>
      <c r="F12" s="23" t="s">
        <v>439</v>
      </c>
      <c r="G12" s="23" t="s">
        <v>485</v>
      </c>
      <c r="H12" s="23" t="s">
        <v>482</v>
      </c>
    </row>
    <row r="13" spans="1:8" s="24" customFormat="1" ht="15">
      <c r="A13" s="19">
        <v>76</v>
      </c>
      <c r="B13" s="19" t="str">
        <f>"1811505120143"</f>
        <v>1811505120143</v>
      </c>
      <c r="C13" s="20" t="s">
        <v>146</v>
      </c>
      <c r="D13" s="21" t="s">
        <v>147</v>
      </c>
      <c r="E13" s="22">
        <v>36747</v>
      </c>
      <c r="F13" s="23" t="s">
        <v>448</v>
      </c>
      <c r="G13" s="23" t="s">
        <v>485</v>
      </c>
      <c r="H13" s="23" t="s">
        <v>482</v>
      </c>
    </row>
    <row r="14" spans="1:8" s="24" customFormat="1" ht="15">
      <c r="A14" s="19">
        <v>49</v>
      </c>
      <c r="B14" s="19" t="str">
        <f>"1911505510139"</f>
        <v>1911505510139</v>
      </c>
      <c r="C14" s="20" t="s">
        <v>53</v>
      </c>
      <c r="D14" s="21" t="s">
        <v>98</v>
      </c>
      <c r="E14" s="22">
        <v>36782</v>
      </c>
      <c r="F14" s="23" t="s">
        <v>454</v>
      </c>
      <c r="G14" s="23" t="s">
        <v>485</v>
      </c>
      <c r="H14" s="23" t="s">
        <v>482</v>
      </c>
    </row>
    <row r="15" spans="1:8" s="24" customFormat="1" ht="15">
      <c r="A15" s="19">
        <v>55</v>
      </c>
      <c r="B15" s="19" t="str">
        <f>"1911505510236"</f>
        <v>1911505510236</v>
      </c>
      <c r="C15" s="20" t="s">
        <v>107</v>
      </c>
      <c r="D15" s="21" t="s">
        <v>108</v>
      </c>
      <c r="E15" s="22">
        <v>36970</v>
      </c>
      <c r="F15" s="23" t="s">
        <v>474</v>
      </c>
      <c r="G15" s="23" t="s">
        <v>485</v>
      </c>
      <c r="H15" s="23" t="s">
        <v>482</v>
      </c>
    </row>
    <row r="16" spans="1:8" s="24" customFormat="1" ht="15">
      <c r="A16" s="19">
        <v>68</v>
      </c>
      <c r="B16" s="19" t="str">
        <f>"1811504110323"</f>
        <v>1811504110323</v>
      </c>
      <c r="C16" s="20" t="s">
        <v>131</v>
      </c>
      <c r="D16" s="21" t="s">
        <v>132</v>
      </c>
      <c r="E16" s="22">
        <v>36837</v>
      </c>
      <c r="F16" s="23" t="s">
        <v>427</v>
      </c>
      <c r="G16" s="23" t="s">
        <v>485</v>
      </c>
      <c r="H16" s="23" t="s">
        <v>382</v>
      </c>
    </row>
    <row r="17" spans="1:8" s="14" customFormat="1" ht="15">
      <c r="A17" s="19">
        <v>90</v>
      </c>
      <c r="B17" s="19" t="str">
        <f>"1811504110149"</f>
        <v>1811504110149</v>
      </c>
      <c r="C17" s="20" t="s">
        <v>169</v>
      </c>
      <c r="D17" s="21" t="s">
        <v>170</v>
      </c>
      <c r="E17" s="22">
        <v>36834</v>
      </c>
      <c r="F17" s="23" t="s">
        <v>479</v>
      </c>
      <c r="G17" s="23" t="s">
        <v>485</v>
      </c>
      <c r="H17" s="23" t="s">
        <v>482</v>
      </c>
    </row>
    <row r="18" spans="1:8" s="24" customFormat="1" ht="15">
      <c r="A18" s="15">
        <v>60</v>
      </c>
      <c r="B18" s="15" t="str">
        <f>"1811505120102"</f>
        <v>1811505120102</v>
      </c>
      <c r="C18" s="16" t="s">
        <v>116</v>
      </c>
      <c r="D18" s="17" t="s">
        <v>117</v>
      </c>
      <c r="E18" s="18">
        <v>36848</v>
      </c>
      <c r="F18" s="48" t="s">
        <v>397</v>
      </c>
      <c r="G18" s="13" t="s">
        <v>484</v>
      </c>
      <c r="H18" s="13" t="s">
        <v>482</v>
      </c>
    </row>
    <row r="19" spans="1:8" s="24" customFormat="1" ht="15">
      <c r="A19" s="15">
        <v>63</v>
      </c>
      <c r="B19" s="15" t="str">
        <f>"1811504110311"</f>
        <v>1811504110311</v>
      </c>
      <c r="C19" s="16" t="s">
        <v>122</v>
      </c>
      <c r="D19" s="17" t="s">
        <v>123</v>
      </c>
      <c r="E19" s="18">
        <v>36526</v>
      </c>
      <c r="F19" s="48" t="s">
        <v>409</v>
      </c>
      <c r="G19" s="13" t="s">
        <v>484</v>
      </c>
      <c r="H19" s="3" t="s">
        <v>482</v>
      </c>
    </row>
    <row r="20" spans="1:8" s="14" customFormat="1" ht="15">
      <c r="A20" s="2">
        <v>16</v>
      </c>
      <c r="B20" s="2" t="str">
        <f>"1911504210201"</f>
        <v>1911504210201</v>
      </c>
      <c r="C20" s="4" t="s">
        <v>41</v>
      </c>
      <c r="D20" s="5" t="s">
        <v>42</v>
      </c>
      <c r="E20" s="6">
        <v>36981</v>
      </c>
      <c r="F20" s="3" t="s">
        <v>388</v>
      </c>
      <c r="G20" s="3" t="s">
        <v>484</v>
      </c>
      <c r="H20" s="3" t="s">
        <v>482</v>
      </c>
    </row>
    <row r="21" spans="1:8" s="14" customFormat="1" ht="15">
      <c r="A21" s="15">
        <v>45</v>
      </c>
      <c r="B21" s="15" t="str">
        <f>"1911505510104"</f>
        <v>1911505510104</v>
      </c>
      <c r="C21" s="16" t="s">
        <v>92</v>
      </c>
      <c r="D21" s="17" t="s">
        <v>93</v>
      </c>
      <c r="E21" s="18">
        <v>37124</v>
      </c>
      <c r="F21" s="13" t="s">
        <v>390</v>
      </c>
      <c r="G21" s="3" t="s">
        <v>484</v>
      </c>
      <c r="H21" s="13" t="s">
        <v>482</v>
      </c>
    </row>
    <row r="22" spans="1:8" s="14" customFormat="1" ht="15">
      <c r="A22" s="15">
        <v>17</v>
      </c>
      <c r="B22" s="15" t="str">
        <f>"1911504210202"</f>
        <v>1911504210202</v>
      </c>
      <c r="C22" s="16" t="s">
        <v>43</v>
      </c>
      <c r="D22" s="17" t="s">
        <v>44</v>
      </c>
      <c r="E22" s="18">
        <v>37024</v>
      </c>
      <c r="F22" s="13" t="s">
        <v>391</v>
      </c>
      <c r="G22" s="13" t="s">
        <v>484</v>
      </c>
      <c r="H22" s="13" t="s">
        <v>482</v>
      </c>
    </row>
    <row r="23" spans="1:8" s="14" customFormat="1" ht="15">
      <c r="A23" s="15">
        <v>30</v>
      </c>
      <c r="B23" s="15" t="str">
        <f>"1911505410104"</f>
        <v>1911505410104</v>
      </c>
      <c r="C23" s="16" t="s">
        <v>68</v>
      </c>
      <c r="D23" s="17" t="s">
        <v>69</v>
      </c>
      <c r="E23" s="18">
        <v>36892</v>
      </c>
      <c r="F23" s="13" t="s">
        <v>392</v>
      </c>
      <c r="G23" s="13" t="s">
        <v>484</v>
      </c>
      <c r="H23" s="13" t="s">
        <v>482</v>
      </c>
    </row>
    <row r="24" spans="1:8" s="14" customFormat="1" ht="15">
      <c r="A24" s="15">
        <v>58</v>
      </c>
      <c r="B24" s="15" t="str">
        <f>"1811504110201"</f>
        <v>1811504110201</v>
      </c>
      <c r="C24" s="16" t="s">
        <v>112</v>
      </c>
      <c r="D24" s="17" t="s">
        <v>113</v>
      </c>
      <c r="E24" s="18">
        <v>36457</v>
      </c>
      <c r="F24" s="13" t="s">
        <v>393</v>
      </c>
      <c r="G24" s="13" t="s">
        <v>484</v>
      </c>
      <c r="H24" s="13" t="s">
        <v>482</v>
      </c>
    </row>
    <row r="25" spans="1:8" s="14" customFormat="1" ht="15">
      <c r="A25" s="15">
        <v>32</v>
      </c>
      <c r="B25" s="15" t="str">
        <f>"1911505410107"</f>
        <v>1911505410107</v>
      </c>
      <c r="C25" s="16" t="s">
        <v>71</v>
      </c>
      <c r="D25" s="17" t="s">
        <v>72</v>
      </c>
      <c r="E25" s="18">
        <v>36973</v>
      </c>
      <c r="F25" s="13" t="s">
        <v>395</v>
      </c>
      <c r="G25" s="13" t="s">
        <v>484</v>
      </c>
      <c r="H25" s="13" t="s">
        <v>482</v>
      </c>
    </row>
    <row r="26" spans="1:8" s="14" customFormat="1" ht="15">
      <c r="A26" s="15">
        <v>28</v>
      </c>
      <c r="B26" s="15" t="str">
        <f>"1911505120206"</f>
        <v>1911505120206</v>
      </c>
      <c r="C26" s="16" t="s">
        <v>64</v>
      </c>
      <c r="D26" s="17" t="s">
        <v>65</v>
      </c>
      <c r="E26" s="18">
        <v>37136</v>
      </c>
      <c r="F26" s="13" t="s">
        <v>396</v>
      </c>
      <c r="G26" s="13" t="s">
        <v>484</v>
      </c>
      <c r="H26" s="13" t="s">
        <v>482</v>
      </c>
    </row>
    <row r="27" spans="1:8" s="14" customFormat="1" ht="15">
      <c r="A27" s="15">
        <v>4</v>
      </c>
      <c r="B27" s="15" t="str">
        <f>"1911504210104"</f>
        <v>1911504210104</v>
      </c>
      <c r="C27" s="16" t="s">
        <v>19</v>
      </c>
      <c r="D27" s="17" t="s">
        <v>20</v>
      </c>
      <c r="E27" s="18">
        <v>37092</v>
      </c>
      <c r="F27" s="13" t="s">
        <v>398</v>
      </c>
      <c r="G27" s="13" t="s">
        <v>484</v>
      </c>
      <c r="H27" s="13" t="s">
        <v>482</v>
      </c>
    </row>
    <row r="28" spans="1:8" s="14" customFormat="1" ht="15">
      <c r="A28" s="15">
        <v>25</v>
      </c>
      <c r="B28" s="15" t="str">
        <f>"1911504410204"</f>
        <v>1911504410204</v>
      </c>
      <c r="C28" s="16" t="s">
        <v>59</v>
      </c>
      <c r="D28" s="17" t="s">
        <v>20</v>
      </c>
      <c r="E28" s="18">
        <v>37164</v>
      </c>
      <c r="F28" s="13" t="s">
        <v>399</v>
      </c>
      <c r="G28" s="13" t="s">
        <v>484</v>
      </c>
      <c r="H28" s="13" t="s">
        <v>482</v>
      </c>
    </row>
    <row r="29" spans="1:8" s="14" customFormat="1" ht="15">
      <c r="A29" s="15">
        <v>31</v>
      </c>
      <c r="B29" s="15" t="str">
        <f>"1911505410105"</f>
        <v>1911505410105</v>
      </c>
      <c r="C29" s="16" t="s">
        <v>70</v>
      </c>
      <c r="D29" s="17" t="s">
        <v>20</v>
      </c>
      <c r="E29" s="18">
        <v>36928</v>
      </c>
      <c r="F29" s="13" t="s">
        <v>400</v>
      </c>
      <c r="G29" s="13" t="s">
        <v>484</v>
      </c>
      <c r="H29" s="13" t="s">
        <v>482</v>
      </c>
    </row>
    <row r="30" spans="1:8" s="14" customFormat="1" ht="15">
      <c r="A30" s="15">
        <v>1</v>
      </c>
      <c r="B30" s="15" t="str">
        <f>"1911504110103"</f>
        <v>1911504110103</v>
      </c>
      <c r="C30" s="16" t="s">
        <v>13</v>
      </c>
      <c r="D30" s="17" t="s">
        <v>14</v>
      </c>
      <c r="E30" s="18">
        <v>36935</v>
      </c>
      <c r="F30" s="13" t="s">
        <v>403</v>
      </c>
      <c r="G30" s="13" t="s">
        <v>484</v>
      </c>
      <c r="H30" s="13" t="s">
        <v>482</v>
      </c>
    </row>
    <row r="31" spans="1:8" s="14" customFormat="1" ht="15">
      <c r="A31" s="15">
        <v>62</v>
      </c>
      <c r="B31" s="15" t="str">
        <f>"1811504210209"</f>
        <v>1811504210209</v>
      </c>
      <c r="C31" s="16" t="s">
        <v>120</v>
      </c>
      <c r="D31" s="17" t="s">
        <v>121</v>
      </c>
      <c r="E31" s="18">
        <v>36706</v>
      </c>
      <c r="F31" s="13" t="s">
        <v>404</v>
      </c>
      <c r="G31" s="3" t="s">
        <v>484</v>
      </c>
      <c r="H31" s="13" t="s">
        <v>482</v>
      </c>
    </row>
    <row r="32" spans="1:8" s="14" customFormat="1" ht="15">
      <c r="A32" s="15">
        <v>24</v>
      </c>
      <c r="B32" s="15" t="str">
        <f>"1911504410113"</f>
        <v>1911504410113</v>
      </c>
      <c r="C32" s="16" t="s">
        <v>57</v>
      </c>
      <c r="D32" s="17" t="s">
        <v>58</v>
      </c>
      <c r="E32" s="18">
        <v>37058</v>
      </c>
      <c r="F32" s="13" t="s">
        <v>405</v>
      </c>
      <c r="G32" s="3" t="s">
        <v>484</v>
      </c>
      <c r="H32" s="13" t="s">
        <v>482</v>
      </c>
    </row>
    <row r="33" spans="1:8" s="14" customFormat="1" ht="15">
      <c r="A33" s="15">
        <v>23</v>
      </c>
      <c r="B33" s="15" t="str">
        <f>"1911504410105"</f>
        <v>1911504410105</v>
      </c>
      <c r="C33" s="16" t="s">
        <v>55</v>
      </c>
      <c r="D33" s="17" t="s">
        <v>56</v>
      </c>
      <c r="E33" s="18">
        <v>37029</v>
      </c>
      <c r="F33" s="13" t="s">
        <v>406</v>
      </c>
      <c r="G33" s="13" t="s">
        <v>484</v>
      </c>
      <c r="H33" s="13" t="s">
        <v>482</v>
      </c>
    </row>
    <row r="34" spans="1:8" s="14" customFormat="1" ht="15">
      <c r="A34" s="15">
        <v>18</v>
      </c>
      <c r="B34" s="15" t="str">
        <f>"1911504210205"</f>
        <v>1911504210205</v>
      </c>
      <c r="C34" s="16" t="s">
        <v>45</v>
      </c>
      <c r="D34" s="17" t="s">
        <v>46</v>
      </c>
      <c r="E34" s="18">
        <v>37129</v>
      </c>
      <c r="F34" s="13" t="s">
        <v>408</v>
      </c>
      <c r="G34" s="13" t="s">
        <v>484</v>
      </c>
      <c r="H34" s="13" t="s">
        <v>482</v>
      </c>
    </row>
    <row r="35" spans="1:8" s="14" customFormat="1" ht="15">
      <c r="A35" s="15">
        <v>56</v>
      </c>
      <c r="B35" s="15" t="str">
        <f>"1911506410108"</f>
        <v>1911506410108</v>
      </c>
      <c r="C35" s="16" t="s">
        <v>109</v>
      </c>
      <c r="D35" s="17" t="s">
        <v>22</v>
      </c>
      <c r="E35" s="18">
        <v>37241</v>
      </c>
      <c r="F35" s="13" t="s">
        <v>411</v>
      </c>
      <c r="G35" s="13" t="s">
        <v>484</v>
      </c>
      <c r="H35" s="13" t="s">
        <v>482</v>
      </c>
    </row>
    <row r="36" spans="1:8" s="14" customFormat="1" ht="15">
      <c r="A36" s="15">
        <v>6</v>
      </c>
      <c r="B36" s="15" t="str">
        <f>"1911504210115"</f>
        <v>1911504210115</v>
      </c>
      <c r="C36" s="16" t="s">
        <v>23</v>
      </c>
      <c r="D36" s="17" t="s">
        <v>24</v>
      </c>
      <c r="E36" s="18">
        <v>43703</v>
      </c>
      <c r="F36" s="13" t="s">
        <v>412</v>
      </c>
      <c r="G36" s="13" t="s">
        <v>484</v>
      </c>
      <c r="H36" s="13" t="s">
        <v>482</v>
      </c>
    </row>
    <row r="37" spans="1:8" s="14" customFormat="1" ht="15">
      <c r="A37" s="15">
        <v>33</v>
      </c>
      <c r="B37" s="15" t="str">
        <f>"1911505410118"</f>
        <v>1911505410118</v>
      </c>
      <c r="C37" s="16" t="s">
        <v>73</v>
      </c>
      <c r="D37" s="17" t="s">
        <v>24</v>
      </c>
      <c r="E37" s="18">
        <v>37210</v>
      </c>
      <c r="F37" s="13" t="s">
        <v>413</v>
      </c>
      <c r="G37" s="13" t="s">
        <v>484</v>
      </c>
      <c r="H37" s="13" t="s">
        <v>482</v>
      </c>
    </row>
    <row r="38" spans="1:8" s="14" customFormat="1" ht="15">
      <c r="A38" s="15">
        <v>19</v>
      </c>
      <c r="B38" s="15" t="str">
        <f>"1911504210212"</f>
        <v>1911504210212</v>
      </c>
      <c r="C38" s="16" t="s">
        <v>47</v>
      </c>
      <c r="D38" s="17" t="s">
        <v>48</v>
      </c>
      <c r="E38" s="18">
        <v>37057</v>
      </c>
      <c r="F38" s="13" t="s">
        <v>414</v>
      </c>
      <c r="G38" s="13" t="s">
        <v>484</v>
      </c>
      <c r="H38" s="13" t="s">
        <v>482</v>
      </c>
    </row>
    <row r="39" spans="1:8" s="14" customFormat="1" ht="15">
      <c r="A39" s="15">
        <v>34</v>
      </c>
      <c r="B39" s="15" t="str">
        <f>"1911505410121"</f>
        <v>1911505410121</v>
      </c>
      <c r="C39" s="16" t="s">
        <v>74</v>
      </c>
      <c r="D39" s="17" t="s">
        <v>48</v>
      </c>
      <c r="E39" s="18">
        <v>37175</v>
      </c>
      <c r="F39" s="13" t="s">
        <v>415</v>
      </c>
      <c r="G39" s="13" t="s">
        <v>484</v>
      </c>
      <c r="H39" s="13" t="s">
        <v>482</v>
      </c>
    </row>
    <row r="40" spans="1:8" s="14" customFormat="1" ht="15">
      <c r="A40" s="15">
        <v>2</v>
      </c>
      <c r="B40" s="15" t="str">
        <f>"1911504110216"</f>
        <v>1911504110216</v>
      </c>
      <c r="C40" s="16" t="s">
        <v>15</v>
      </c>
      <c r="D40" s="17" t="s">
        <v>16</v>
      </c>
      <c r="E40" s="18">
        <v>36809</v>
      </c>
      <c r="F40" s="13" t="s">
        <v>416</v>
      </c>
      <c r="G40" s="13" t="s">
        <v>484</v>
      </c>
      <c r="H40" s="13" t="s">
        <v>482</v>
      </c>
    </row>
    <row r="41" spans="1:8" s="14" customFormat="1" ht="15">
      <c r="A41" s="15">
        <v>35</v>
      </c>
      <c r="B41" s="15" t="str">
        <f>"1911505410122"</f>
        <v>1911505410122</v>
      </c>
      <c r="C41" s="16" t="s">
        <v>75</v>
      </c>
      <c r="D41" s="17" t="s">
        <v>76</v>
      </c>
      <c r="E41" s="18">
        <v>36897</v>
      </c>
      <c r="F41" s="13" t="s">
        <v>417</v>
      </c>
      <c r="G41" s="13" t="s">
        <v>484</v>
      </c>
      <c r="H41" s="13" t="s">
        <v>482</v>
      </c>
    </row>
    <row r="42" spans="1:8" s="14" customFormat="1" ht="15">
      <c r="A42" s="15">
        <v>64</v>
      </c>
      <c r="B42" s="15" t="str">
        <f>"1811504410130"</f>
        <v>1811504410130</v>
      </c>
      <c r="C42" s="16" t="s">
        <v>124</v>
      </c>
      <c r="D42" s="17" t="s">
        <v>125</v>
      </c>
      <c r="E42" s="18">
        <v>36863</v>
      </c>
      <c r="F42" s="13" t="s">
        <v>418</v>
      </c>
      <c r="G42" s="13" t="s">
        <v>484</v>
      </c>
      <c r="H42" s="13" t="s">
        <v>482</v>
      </c>
    </row>
    <row r="43" spans="1:8" s="14" customFormat="1" ht="15">
      <c r="A43" s="15">
        <v>65</v>
      </c>
      <c r="B43" s="15" t="str">
        <f>"1811505520220"</f>
        <v>1811505520220</v>
      </c>
      <c r="C43" s="16" t="s">
        <v>126</v>
      </c>
      <c r="D43" s="17" t="s">
        <v>125</v>
      </c>
      <c r="E43" s="18">
        <v>36441</v>
      </c>
      <c r="F43" s="13" t="s">
        <v>419</v>
      </c>
      <c r="G43" s="13" t="s">
        <v>484</v>
      </c>
      <c r="H43" s="13" t="s">
        <v>482</v>
      </c>
    </row>
    <row r="44" spans="1:8" s="14" customFormat="1" ht="15">
      <c r="A44" s="15">
        <v>66</v>
      </c>
      <c r="B44" s="15" t="str">
        <f>"1811505520124"</f>
        <v>1811505520124</v>
      </c>
      <c r="C44" s="16" t="s">
        <v>127</v>
      </c>
      <c r="D44" s="17" t="s">
        <v>128</v>
      </c>
      <c r="E44" s="18">
        <v>36673</v>
      </c>
      <c r="F44" s="13" t="s">
        <v>421</v>
      </c>
      <c r="G44" s="13" t="s">
        <v>484</v>
      </c>
      <c r="H44" s="13" t="s">
        <v>482</v>
      </c>
    </row>
    <row r="45" spans="1:8" s="14" customFormat="1" ht="15">
      <c r="A45" s="15">
        <v>67</v>
      </c>
      <c r="B45" s="15" t="str">
        <f>"1811504410266"</f>
        <v>1811504410266</v>
      </c>
      <c r="C45" s="16" t="s">
        <v>129</v>
      </c>
      <c r="D45" s="17" t="s">
        <v>130</v>
      </c>
      <c r="E45" s="18">
        <v>36812</v>
      </c>
      <c r="F45" s="13" t="s">
        <v>422</v>
      </c>
      <c r="G45" s="13" t="s">
        <v>484</v>
      </c>
      <c r="H45" s="13" t="s">
        <v>482</v>
      </c>
    </row>
    <row r="46" spans="1:8" s="14" customFormat="1" ht="15">
      <c r="A46" s="15">
        <v>7</v>
      </c>
      <c r="B46" s="15" t="str">
        <f>"1911504210122"</f>
        <v>1911504210122</v>
      </c>
      <c r="C46" s="16" t="s">
        <v>25</v>
      </c>
      <c r="D46" s="17" t="s">
        <v>26</v>
      </c>
      <c r="E46" s="18">
        <v>37226</v>
      </c>
      <c r="F46" s="13" t="s">
        <v>423</v>
      </c>
      <c r="G46" s="13" t="s">
        <v>484</v>
      </c>
      <c r="H46" s="13" t="s">
        <v>482</v>
      </c>
    </row>
    <row r="47" spans="1:8" s="14" customFormat="1" ht="15">
      <c r="A47" s="15">
        <v>8</v>
      </c>
      <c r="B47" s="15" t="str">
        <f>"1911504210123"</f>
        <v>1911504210123</v>
      </c>
      <c r="C47" s="16" t="s">
        <v>27</v>
      </c>
      <c r="D47" s="17" t="s">
        <v>26</v>
      </c>
      <c r="E47" s="18">
        <v>36968</v>
      </c>
      <c r="F47" s="13" t="s">
        <v>424</v>
      </c>
      <c r="G47" s="13" t="s">
        <v>484</v>
      </c>
      <c r="H47" s="13" t="s">
        <v>482</v>
      </c>
    </row>
    <row r="48" spans="1:8" s="14" customFormat="1" ht="15">
      <c r="A48" s="15">
        <v>9</v>
      </c>
      <c r="B48" s="15" t="str">
        <f>"1911504210124"</f>
        <v>1911504210124</v>
      </c>
      <c r="C48" s="16" t="s">
        <v>28</v>
      </c>
      <c r="D48" s="17" t="s">
        <v>29</v>
      </c>
      <c r="E48" s="18">
        <v>36967</v>
      </c>
      <c r="F48" s="13" t="s">
        <v>425</v>
      </c>
      <c r="G48" s="13" t="s">
        <v>484</v>
      </c>
      <c r="H48" s="13" t="s">
        <v>482</v>
      </c>
    </row>
    <row r="49" spans="1:8" s="14" customFormat="1" ht="15">
      <c r="A49" s="15">
        <v>92</v>
      </c>
      <c r="B49" s="30">
        <v>1911504210127</v>
      </c>
      <c r="C49" s="31" t="s">
        <v>385</v>
      </c>
      <c r="D49" s="32" t="s">
        <v>386</v>
      </c>
      <c r="E49" s="33">
        <v>37130</v>
      </c>
      <c r="F49" s="13" t="s">
        <v>428</v>
      </c>
      <c r="G49" s="13" t="s">
        <v>484</v>
      </c>
      <c r="H49" s="13" t="s">
        <v>482</v>
      </c>
    </row>
    <row r="50" spans="1:8" s="14" customFormat="1" ht="15">
      <c r="A50" s="15">
        <v>10</v>
      </c>
      <c r="B50" s="15" t="str">
        <f>"1911504210129"</f>
        <v>1911504210129</v>
      </c>
      <c r="C50" s="16" t="s">
        <v>30</v>
      </c>
      <c r="D50" s="17" t="s">
        <v>31</v>
      </c>
      <c r="E50" s="18">
        <v>36997</v>
      </c>
      <c r="F50" s="13" t="s">
        <v>429</v>
      </c>
      <c r="G50" s="13" t="s">
        <v>484</v>
      </c>
      <c r="H50" s="13" t="s">
        <v>482</v>
      </c>
    </row>
    <row r="51" spans="1:8" s="14" customFormat="1" ht="15">
      <c r="A51" s="15">
        <v>36</v>
      </c>
      <c r="B51" s="15" t="str">
        <f>"1911505410138"</f>
        <v>1911505410138</v>
      </c>
      <c r="C51" s="16" t="s">
        <v>77</v>
      </c>
      <c r="D51" s="17" t="s">
        <v>31</v>
      </c>
      <c r="E51" s="18">
        <v>37042</v>
      </c>
      <c r="F51" s="13" t="s">
        <v>430</v>
      </c>
      <c r="G51" s="13" t="s">
        <v>484</v>
      </c>
      <c r="H51" s="13" t="s">
        <v>482</v>
      </c>
    </row>
    <row r="52" spans="1:8" s="14" customFormat="1" ht="15">
      <c r="A52" s="15">
        <v>37</v>
      </c>
      <c r="B52" s="15" t="str">
        <f>"1911505410139"</f>
        <v>1911505410139</v>
      </c>
      <c r="C52" s="16" t="s">
        <v>78</v>
      </c>
      <c r="D52" s="17" t="s">
        <v>31</v>
      </c>
      <c r="E52" s="18">
        <v>36805</v>
      </c>
      <c r="F52" s="13" t="s">
        <v>431</v>
      </c>
      <c r="G52" s="13" t="s">
        <v>484</v>
      </c>
      <c r="H52" s="13" t="s">
        <v>482</v>
      </c>
    </row>
    <row r="53" spans="1:8" s="14" customFormat="1" ht="15">
      <c r="A53" s="15">
        <v>69</v>
      </c>
      <c r="B53" s="15" t="str">
        <f>"1811504210124"</f>
        <v>1811504210124</v>
      </c>
      <c r="C53" s="16" t="s">
        <v>133</v>
      </c>
      <c r="D53" s="17" t="s">
        <v>134</v>
      </c>
      <c r="E53" s="18">
        <v>36840</v>
      </c>
      <c r="F53" s="13" t="s">
        <v>432</v>
      </c>
      <c r="G53" s="13" t="s">
        <v>484</v>
      </c>
      <c r="H53" s="13" t="s">
        <v>482</v>
      </c>
    </row>
    <row r="54" spans="1:8" s="14" customFormat="1" ht="15">
      <c r="A54" s="15">
        <v>38</v>
      </c>
      <c r="B54" s="15" t="str">
        <f>"1911505410140"</f>
        <v>1911505410140</v>
      </c>
      <c r="C54" s="16" t="s">
        <v>79</v>
      </c>
      <c r="D54" s="17" t="s">
        <v>80</v>
      </c>
      <c r="E54" s="18">
        <v>37243</v>
      </c>
      <c r="F54" s="13" t="s">
        <v>434</v>
      </c>
      <c r="G54" s="13" t="s">
        <v>484</v>
      </c>
      <c r="H54" s="13" t="s">
        <v>482</v>
      </c>
    </row>
    <row r="55" spans="1:8" s="14" customFormat="1" ht="15">
      <c r="A55" s="15">
        <v>20</v>
      </c>
      <c r="B55" s="15" t="str">
        <f>"1911504210227"</f>
        <v>1911504210227</v>
      </c>
      <c r="C55" s="16" t="s">
        <v>49</v>
      </c>
      <c r="D55" s="17" t="s">
        <v>50</v>
      </c>
      <c r="E55" s="18">
        <v>37165</v>
      </c>
      <c r="F55" s="13" t="s">
        <v>436</v>
      </c>
      <c r="G55" s="13" t="s">
        <v>484</v>
      </c>
      <c r="H55" s="13" t="s">
        <v>482</v>
      </c>
    </row>
    <row r="56" spans="1:8" s="14" customFormat="1" ht="15">
      <c r="A56" s="15">
        <v>52</v>
      </c>
      <c r="B56" s="15" t="str">
        <f>"1911505510228"</f>
        <v>1911505510228</v>
      </c>
      <c r="C56" s="16" t="s">
        <v>102</v>
      </c>
      <c r="D56" s="17" t="s">
        <v>103</v>
      </c>
      <c r="E56" s="18">
        <v>37142</v>
      </c>
      <c r="F56" s="13" t="s">
        <v>438</v>
      </c>
      <c r="G56" s="13" t="s">
        <v>484</v>
      </c>
      <c r="H56" s="13" t="s">
        <v>482</v>
      </c>
    </row>
    <row r="57" spans="1:8" s="14" customFormat="1" ht="15">
      <c r="A57" s="15">
        <v>53</v>
      </c>
      <c r="B57" s="15" t="str">
        <f>"1911505510229"</f>
        <v>1911505510229</v>
      </c>
      <c r="C57" s="16" t="s">
        <v>104</v>
      </c>
      <c r="D57" s="17" t="s">
        <v>63</v>
      </c>
      <c r="E57" s="18">
        <v>36921</v>
      </c>
      <c r="F57" s="13" t="s">
        <v>440</v>
      </c>
      <c r="G57" s="13" t="s">
        <v>484</v>
      </c>
      <c r="H57" s="13" t="s">
        <v>482</v>
      </c>
    </row>
    <row r="58" spans="1:8" s="14" customFormat="1" ht="15">
      <c r="A58" s="15">
        <v>91</v>
      </c>
      <c r="B58" s="15">
        <v>1911504210235</v>
      </c>
      <c r="C58" s="16" t="s">
        <v>384</v>
      </c>
      <c r="D58" s="17" t="s">
        <v>177</v>
      </c>
      <c r="E58" s="18">
        <v>37060</v>
      </c>
      <c r="F58" s="13" t="s">
        <v>441</v>
      </c>
      <c r="G58" s="13" t="s">
        <v>484</v>
      </c>
      <c r="H58" s="13" t="s">
        <v>482</v>
      </c>
    </row>
    <row r="59" spans="1:8" s="14" customFormat="1" ht="15">
      <c r="A59" s="15">
        <v>21</v>
      </c>
      <c r="B59" s="15" t="str">
        <f>"1911504210237"</f>
        <v>1911504210237</v>
      </c>
      <c r="C59" s="16" t="s">
        <v>51</v>
      </c>
      <c r="D59" s="17" t="s">
        <v>52</v>
      </c>
      <c r="E59" s="18">
        <v>37015</v>
      </c>
      <c r="F59" s="13" t="s">
        <v>442</v>
      </c>
      <c r="G59" s="13" t="s">
        <v>484</v>
      </c>
      <c r="H59" s="13" t="s">
        <v>482</v>
      </c>
    </row>
    <row r="60" spans="1:8" s="14" customFormat="1" ht="15">
      <c r="A60" s="15">
        <v>73</v>
      </c>
      <c r="B60" s="15" t="str">
        <f>"1811504210236"</f>
        <v>1811504210236</v>
      </c>
      <c r="C60" s="16" t="s">
        <v>141</v>
      </c>
      <c r="D60" s="17" t="s">
        <v>142</v>
      </c>
      <c r="E60" s="18">
        <v>36692</v>
      </c>
      <c r="F60" s="13" t="s">
        <v>444</v>
      </c>
      <c r="G60" s="13" t="s">
        <v>484</v>
      </c>
      <c r="H60" s="13" t="s">
        <v>482</v>
      </c>
    </row>
    <row r="61" spans="1:8" s="14" customFormat="1" ht="15">
      <c r="A61" s="15">
        <v>74</v>
      </c>
      <c r="B61" s="15" t="str">
        <f>"1811505520139"</f>
        <v>1811505520139</v>
      </c>
      <c r="C61" s="16" t="s">
        <v>143</v>
      </c>
      <c r="D61" s="17" t="s">
        <v>142</v>
      </c>
      <c r="E61" s="18">
        <v>36543</v>
      </c>
      <c r="F61" s="13" t="s">
        <v>445</v>
      </c>
      <c r="G61" s="13" t="s">
        <v>484</v>
      </c>
      <c r="H61" s="13" t="s">
        <v>482</v>
      </c>
    </row>
    <row r="62" spans="1:8" s="14" customFormat="1" ht="15">
      <c r="A62" s="15">
        <v>75</v>
      </c>
      <c r="B62" s="15" t="str">
        <f>"1811504110331"</f>
        <v>1811504110331</v>
      </c>
      <c r="C62" s="16" t="s">
        <v>144</v>
      </c>
      <c r="D62" s="17" t="s">
        <v>145</v>
      </c>
      <c r="E62" s="18">
        <v>36371</v>
      </c>
      <c r="F62" s="13" t="s">
        <v>446</v>
      </c>
      <c r="G62" s="13" t="s">
        <v>484</v>
      </c>
      <c r="H62" s="13" t="s">
        <v>482</v>
      </c>
    </row>
    <row r="63" spans="1:8" s="14" customFormat="1" ht="15">
      <c r="A63" s="15">
        <v>54</v>
      </c>
      <c r="B63" s="15" t="str">
        <f>"1911505510235"</f>
        <v>1911505510235</v>
      </c>
      <c r="C63" s="16" t="s">
        <v>105</v>
      </c>
      <c r="D63" s="17" t="s">
        <v>106</v>
      </c>
      <c r="E63" s="18">
        <v>36929</v>
      </c>
      <c r="F63" s="13" t="s">
        <v>447</v>
      </c>
      <c r="G63" s="13" t="s">
        <v>484</v>
      </c>
      <c r="H63" s="13" t="s">
        <v>482</v>
      </c>
    </row>
    <row r="64" spans="1:8" s="14" customFormat="1" ht="15">
      <c r="A64" s="15">
        <v>47</v>
      </c>
      <c r="B64" s="15" t="str">
        <f>"1911505510133"</f>
        <v>1911505510133</v>
      </c>
      <c r="C64" s="16" t="s">
        <v>95</v>
      </c>
      <c r="D64" s="17" t="s">
        <v>96</v>
      </c>
      <c r="E64" s="18">
        <v>37135</v>
      </c>
      <c r="F64" s="13" t="s">
        <v>449</v>
      </c>
      <c r="G64" s="13" t="s">
        <v>484</v>
      </c>
      <c r="H64" s="13" t="s">
        <v>482</v>
      </c>
    </row>
    <row r="65" spans="1:8" s="14" customFormat="1" ht="15">
      <c r="A65" s="15">
        <v>39</v>
      </c>
      <c r="B65" s="15" t="str">
        <f>"1911505410151"</f>
        <v>1911505410151</v>
      </c>
      <c r="C65" s="16" t="s">
        <v>81</v>
      </c>
      <c r="D65" s="17" t="s">
        <v>82</v>
      </c>
      <c r="E65" s="18">
        <v>37154</v>
      </c>
      <c r="F65" s="13" t="s">
        <v>450</v>
      </c>
      <c r="G65" s="13" t="s">
        <v>484</v>
      </c>
      <c r="H65" s="13" t="s">
        <v>482</v>
      </c>
    </row>
    <row r="66" spans="1:8" s="14" customFormat="1" ht="15">
      <c r="A66" s="15">
        <v>11</v>
      </c>
      <c r="B66" s="15" t="str">
        <f>"1911504210138"</f>
        <v>1911504210138</v>
      </c>
      <c r="C66" s="16" t="s">
        <v>32</v>
      </c>
      <c r="D66" s="17" t="s">
        <v>33</v>
      </c>
      <c r="E66" s="18">
        <v>37131</v>
      </c>
      <c r="F66" s="13" t="s">
        <v>451</v>
      </c>
      <c r="G66" s="13" t="s">
        <v>484</v>
      </c>
      <c r="H66" s="13" t="s">
        <v>482</v>
      </c>
    </row>
    <row r="67" spans="1:8" s="14" customFormat="1" ht="15">
      <c r="A67" s="15">
        <v>77</v>
      </c>
      <c r="B67" s="15" t="str">
        <f>"1811504110137"</f>
        <v>1811504110137</v>
      </c>
      <c r="C67" s="16" t="s">
        <v>148</v>
      </c>
      <c r="D67" s="17" t="s">
        <v>149</v>
      </c>
      <c r="E67" s="18">
        <v>36789</v>
      </c>
      <c r="F67" s="13" t="s">
        <v>452</v>
      </c>
      <c r="G67" s="13" t="s">
        <v>484</v>
      </c>
      <c r="H67" s="13" t="s">
        <v>482</v>
      </c>
    </row>
    <row r="68" spans="1:8" s="14" customFormat="1" ht="15">
      <c r="A68" s="15">
        <v>40</v>
      </c>
      <c r="B68" s="15" t="str">
        <f>"1911505410152"</f>
        <v>1911505410152</v>
      </c>
      <c r="C68" s="16" t="s">
        <v>83</v>
      </c>
      <c r="D68" s="17" t="s">
        <v>84</v>
      </c>
      <c r="E68" s="18">
        <v>36988</v>
      </c>
      <c r="F68" s="13" t="s">
        <v>453</v>
      </c>
      <c r="G68" s="13" t="s">
        <v>484</v>
      </c>
      <c r="H68" s="13" t="s">
        <v>482</v>
      </c>
    </row>
    <row r="69" spans="1:8" s="14" customFormat="1" ht="15">
      <c r="A69" s="15">
        <v>78</v>
      </c>
      <c r="B69" s="15" t="str">
        <f>"1811504110253"</f>
        <v>1811504110253</v>
      </c>
      <c r="C69" s="16" t="s">
        <v>116</v>
      </c>
      <c r="D69" s="17" t="s">
        <v>150</v>
      </c>
      <c r="E69" s="18">
        <v>36583</v>
      </c>
      <c r="F69" s="13" t="s">
        <v>455</v>
      </c>
      <c r="G69" s="13" t="s">
        <v>484</v>
      </c>
      <c r="H69" s="13" t="s">
        <v>482</v>
      </c>
    </row>
    <row r="70" spans="1:8" s="14" customFormat="1" ht="15">
      <c r="A70" s="15">
        <v>50</v>
      </c>
      <c r="B70" s="15" t="str">
        <f>"1911505510140"</f>
        <v>1911505510140</v>
      </c>
      <c r="C70" s="16" t="s">
        <v>75</v>
      </c>
      <c r="D70" s="17" t="s">
        <v>99</v>
      </c>
      <c r="E70" s="18">
        <v>35435</v>
      </c>
      <c r="F70" s="13" t="s">
        <v>456</v>
      </c>
      <c r="G70" s="13" t="s">
        <v>484</v>
      </c>
      <c r="H70" s="13" t="s">
        <v>482</v>
      </c>
    </row>
    <row r="71" spans="1:8" s="14" customFormat="1" ht="15">
      <c r="A71" s="15">
        <v>80</v>
      </c>
      <c r="B71" s="15" t="str">
        <f>"1811504310235"</f>
        <v>1811504310235</v>
      </c>
      <c r="C71" s="16" t="s">
        <v>153</v>
      </c>
      <c r="D71" s="17" t="s">
        <v>154</v>
      </c>
      <c r="E71" s="18">
        <v>36684</v>
      </c>
      <c r="F71" s="13" t="s">
        <v>457</v>
      </c>
      <c r="G71" s="13" t="s">
        <v>484</v>
      </c>
      <c r="H71" s="13" t="s">
        <v>482</v>
      </c>
    </row>
    <row r="72" spans="1:8" s="14" customFormat="1" ht="15">
      <c r="A72" s="15">
        <v>51</v>
      </c>
      <c r="B72" s="15" t="str">
        <f>"1911505510144"</f>
        <v>1911505510144</v>
      </c>
      <c r="C72" s="16" t="s">
        <v>100</v>
      </c>
      <c r="D72" s="17" t="s">
        <v>101</v>
      </c>
      <c r="E72" s="18">
        <v>37248</v>
      </c>
      <c r="F72" s="13" t="s">
        <v>458</v>
      </c>
      <c r="G72" s="13" t="s">
        <v>484</v>
      </c>
      <c r="H72" s="13" t="s">
        <v>482</v>
      </c>
    </row>
    <row r="73" spans="1:8" s="14" customFormat="1" ht="15">
      <c r="A73" s="15">
        <v>79</v>
      </c>
      <c r="B73" s="15" t="str">
        <f>"1811505120349"</f>
        <v>1811505120349</v>
      </c>
      <c r="C73" s="16" t="s">
        <v>151</v>
      </c>
      <c r="D73" s="17" t="s">
        <v>152</v>
      </c>
      <c r="E73" s="18">
        <v>36553</v>
      </c>
      <c r="F73" s="13" t="s">
        <v>459</v>
      </c>
      <c r="G73" s="13" t="s">
        <v>484</v>
      </c>
      <c r="H73" s="13" t="s">
        <v>482</v>
      </c>
    </row>
    <row r="74" spans="1:8" s="14" customFormat="1" ht="15">
      <c r="A74" s="15">
        <v>82</v>
      </c>
      <c r="B74" s="15" t="str">
        <f>"1811505120155"</f>
        <v>1811505120155</v>
      </c>
      <c r="C74" s="16" t="s">
        <v>157</v>
      </c>
      <c r="D74" s="17" t="s">
        <v>158</v>
      </c>
      <c r="E74" s="18">
        <v>36501</v>
      </c>
      <c r="F74" s="13" t="s">
        <v>461</v>
      </c>
      <c r="G74" s="13" t="s">
        <v>484</v>
      </c>
      <c r="H74" s="13" t="s">
        <v>482</v>
      </c>
    </row>
    <row r="75" spans="1:8" s="14" customFormat="1" ht="15">
      <c r="A75" s="15">
        <v>83</v>
      </c>
      <c r="B75" s="15" t="str">
        <f>"1811505120353"</f>
        <v>1811505120353</v>
      </c>
      <c r="C75" s="16" t="s">
        <v>159</v>
      </c>
      <c r="D75" s="17" t="s">
        <v>160</v>
      </c>
      <c r="E75" s="18">
        <v>36801</v>
      </c>
      <c r="F75" s="13" t="s">
        <v>462</v>
      </c>
      <c r="G75" s="13" t="s">
        <v>484</v>
      </c>
      <c r="H75" s="13" t="s">
        <v>482</v>
      </c>
    </row>
    <row r="76" spans="1:8" s="14" customFormat="1" ht="15">
      <c r="A76" s="15">
        <v>84</v>
      </c>
      <c r="B76" s="15" t="str">
        <f>"1811505520257"</f>
        <v>1811505520257</v>
      </c>
      <c r="C76" s="16" t="s">
        <v>161</v>
      </c>
      <c r="D76" s="17" t="s">
        <v>162</v>
      </c>
      <c r="E76" s="18">
        <v>36583</v>
      </c>
      <c r="F76" s="13" t="s">
        <v>463</v>
      </c>
      <c r="G76" s="13" t="s">
        <v>484</v>
      </c>
      <c r="H76" s="13" t="s">
        <v>482</v>
      </c>
    </row>
    <row r="77" spans="1:8" s="14" customFormat="1" ht="15">
      <c r="A77" s="15">
        <v>12</v>
      </c>
      <c r="B77" s="15" t="str">
        <f>"1911504210146"</f>
        <v>1911504210146</v>
      </c>
      <c r="C77" s="16" t="s">
        <v>34</v>
      </c>
      <c r="D77" s="17" t="s">
        <v>35</v>
      </c>
      <c r="E77" s="18">
        <v>37095</v>
      </c>
      <c r="F77" s="13" t="s">
        <v>464</v>
      </c>
      <c r="G77" s="13" t="s">
        <v>484</v>
      </c>
      <c r="H77" s="13" t="s">
        <v>482</v>
      </c>
    </row>
    <row r="78" spans="1:8" s="14" customFormat="1" ht="15">
      <c r="A78" s="15">
        <v>41</v>
      </c>
      <c r="B78" s="15" t="str">
        <f>"1911505410162"</f>
        <v>1911505410162</v>
      </c>
      <c r="C78" s="16" t="s">
        <v>85</v>
      </c>
      <c r="D78" s="17" t="s">
        <v>86</v>
      </c>
      <c r="E78" s="18">
        <v>37156</v>
      </c>
      <c r="F78" s="13" t="s">
        <v>465</v>
      </c>
      <c r="G78" s="13" t="s">
        <v>484</v>
      </c>
      <c r="H78" s="13" t="s">
        <v>482</v>
      </c>
    </row>
    <row r="79" spans="1:8" s="14" customFormat="1" ht="15">
      <c r="A79" s="15">
        <v>43</v>
      </c>
      <c r="B79" s="15" t="str">
        <f>"1911505410169"</f>
        <v>1911505410169</v>
      </c>
      <c r="C79" s="16" t="s">
        <v>89</v>
      </c>
      <c r="D79" s="17" t="s">
        <v>90</v>
      </c>
      <c r="E79" s="18">
        <v>36982</v>
      </c>
      <c r="F79" s="13" t="s">
        <v>466</v>
      </c>
      <c r="G79" s="13" t="s">
        <v>484</v>
      </c>
      <c r="H79" s="13" t="s">
        <v>482</v>
      </c>
    </row>
    <row r="80" spans="1:8" s="14" customFormat="1" ht="15">
      <c r="A80" s="15">
        <v>44</v>
      </c>
      <c r="B80" s="15" t="str">
        <f>"1911505410170"</f>
        <v>1911505410170</v>
      </c>
      <c r="C80" s="16" t="s">
        <v>91</v>
      </c>
      <c r="D80" s="17" t="s">
        <v>90</v>
      </c>
      <c r="E80" s="18">
        <v>37221</v>
      </c>
      <c r="F80" s="13" t="s">
        <v>467</v>
      </c>
      <c r="G80" s="13" t="s">
        <v>484</v>
      </c>
      <c r="H80" s="13" t="s">
        <v>482</v>
      </c>
    </row>
    <row r="81" spans="1:8" s="14" customFormat="1" ht="15">
      <c r="A81" s="15">
        <v>42</v>
      </c>
      <c r="B81" s="15" t="str">
        <f>"1911505410168"</f>
        <v>1911505410168</v>
      </c>
      <c r="C81" s="16" t="s">
        <v>87</v>
      </c>
      <c r="D81" s="17" t="s">
        <v>88</v>
      </c>
      <c r="E81" s="18">
        <v>36892</v>
      </c>
      <c r="F81" s="13" t="s">
        <v>468</v>
      </c>
      <c r="G81" s="13" t="s">
        <v>484</v>
      </c>
      <c r="H81" s="13" t="s">
        <v>482</v>
      </c>
    </row>
    <row r="82" spans="1:8" s="14" customFormat="1" ht="15">
      <c r="A82" s="15">
        <v>86</v>
      </c>
      <c r="B82" s="15" t="str">
        <f>"1811504410256"</f>
        <v>1811504410256</v>
      </c>
      <c r="C82" s="16" t="s">
        <v>155</v>
      </c>
      <c r="D82" s="17" t="s">
        <v>165</v>
      </c>
      <c r="E82" s="18">
        <v>36658</v>
      </c>
      <c r="F82" s="13" t="s">
        <v>469</v>
      </c>
      <c r="G82" s="13" t="s">
        <v>484</v>
      </c>
      <c r="H82" s="13" t="s">
        <v>482</v>
      </c>
    </row>
    <row r="83" spans="1:8" s="14" customFormat="1" ht="15">
      <c r="A83" s="15">
        <v>85</v>
      </c>
      <c r="B83" s="15" t="str">
        <f>"1811504410257"</f>
        <v>1811504410257</v>
      </c>
      <c r="C83" s="16" t="s">
        <v>163</v>
      </c>
      <c r="D83" s="17" t="s">
        <v>164</v>
      </c>
      <c r="E83" s="18">
        <v>36702</v>
      </c>
      <c r="F83" s="13" t="s">
        <v>470</v>
      </c>
      <c r="G83" s="13" t="s">
        <v>484</v>
      </c>
      <c r="H83" s="13" t="s">
        <v>482</v>
      </c>
    </row>
    <row r="84" spans="1:8" s="14" customFormat="1" ht="15">
      <c r="A84" s="15">
        <v>87</v>
      </c>
      <c r="B84" s="15" t="str">
        <f>"1811504210347"</f>
        <v>1811504210347</v>
      </c>
      <c r="C84" s="16" t="s">
        <v>139</v>
      </c>
      <c r="D84" s="17" t="s">
        <v>166</v>
      </c>
      <c r="E84" s="18">
        <v>36341</v>
      </c>
      <c r="F84" s="13" t="s">
        <v>471</v>
      </c>
      <c r="G84" s="13" t="s">
        <v>484</v>
      </c>
      <c r="H84" s="13" t="s">
        <v>482</v>
      </c>
    </row>
    <row r="85" spans="1:8" s="14" customFormat="1" ht="15">
      <c r="A85" s="15">
        <v>88</v>
      </c>
      <c r="B85" s="15" t="str">
        <f>"1811504310250"</f>
        <v>1811504310250</v>
      </c>
      <c r="C85" s="16" t="s">
        <v>139</v>
      </c>
      <c r="D85" s="17" t="s">
        <v>166</v>
      </c>
      <c r="E85" s="18">
        <v>36743</v>
      </c>
      <c r="F85" s="13" t="s">
        <v>472</v>
      </c>
      <c r="G85" s="13" t="s">
        <v>484</v>
      </c>
      <c r="H85" s="13" t="s">
        <v>482</v>
      </c>
    </row>
    <row r="86" spans="1:8" s="14" customFormat="1" ht="15">
      <c r="A86" s="15">
        <v>48</v>
      </c>
      <c r="B86" s="15" t="str">
        <f>"1911505510137"</f>
        <v>1911505510137</v>
      </c>
      <c r="C86" s="16" t="s">
        <v>75</v>
      </c>
      <c r="D86" s="17" t="s">
        <v>97</v>
      </c>
      <c r="E86" s="18">
        <v>37157</v>
      </c>
      <c r="F86" s="13" t="s">
        <v>473</v>
      </c>
      <c r="G86" s="13" t="s">
        <v>484</v>
      </c>
      <c r="H86" s="13" t="s">
        <v>482</v>
      </c>
    </row>
    <row r="87" spans="1:8" s="14" customFormat="1" ht="15">
      <c r="A87" s="15">
        <v>89</v>
      </c>
      <c r="B87" s="15" t="str">
        <f>"1811504410162"</f>
        <v>1811504410162</v>
      </c>
      <c r="C87" s="16" t="s">
        <v>167</v>
      </c>
      <c r="D87" s="17" t="s">
        <v>168</v>
      </c>
      <c r="E87" s="18">
        <v>36572</v>
      </c>
      <c r="F87" s="13" t="s">
        <v>475</v>
      </c>
      <c r="G87" s="13" t="s">
        <v>484</v>
      </c>
      <c r="H87" s="13" t="s">
        <v>482</v>
      </c>
    </row>
    <row r="88" spans="1:8" s="14" customFormat="1" ht="15">
      <c r="A88" s="15">
        <v>13</v>
      </c>
      <c r="B88" s="15" t="str">
        <f>"1911504210155"</f>
        <v>1911504210155</v>
      </c>
      <c r="C88" s="16" t="s">
        <v>36</v>
      </c>
      <c r="D88" s="17" t="s">
        <v>37</v>
      </c>
      <c r="E88" s="18">
        <v>37105</v>
      </c>
      <c r="F88" s="13" t="s">
        <v>476</v>
      </c>
      <c r="G88" s="13" t="s">
        <v>484</v>
      </c>
      <c r="H88" s="13" t="s">
        <v>482</v>
      </c>
    </row>
    <row r="89" spans="1:8" s="14" customFormat="1" ht="15">
      <c r="A89" s="15">
        <v>14</v>
      </c>
      <c r="B89" s="15" t="str">
        <f>"1911504210156"</f>
        <v>1911504210156</v>
      </c>
      <c r="C89" s="16" t="s">
        <v>27</v>
      </c>
      <c r="D89" s="17" t="s">
        <v>38</v>
      </c>
      <c r="E89" s="18">
        <v>36580</v>
      </c>
      <c r="F89" s="13" t="s">
        <v>477</v>
      </c>
      <c r="G89" s="13" t="s">
        <v>484</v>
      </c>
      <c r="H89" s="13" t="s">
        <v>482</v>
      </c>
    </row>
    <row r="90" spans="1:8" s="14" customFormat="1" ht="15">
      <c r="A90" s="15">
        <v>22</v>
      </c>
      <c r="B90" s="15" t="str">
        <f>"1911504210256"</f>
        <v>1911504210256</v>
      </c>
      <c r="C90" s="16" t="s">
        <v>53</v>
      </c>
      <c r="D90" s="17" t="s">
        <v>54</v>
      </c>
      <c r="E90" s="18">
        <v>37165</v>
      </c>
      <c r="F90" s="13" t="s">
        <v>478</v>
      </c>
      <c r="G90" s="13" t="s">
        <v>484</v>
      </c>
      <c r="H90" s="13" t="s">
        <v>482</v>
      </c>
    </row>
    <row r="91" spans="1:8" s="14" customFormat="1" ht="15">
      <c r="A91" s="15">
        <v>15</v>
      </c>
      <c r="B91" s="15" t="str">
        <f>"1911504210159"</f>
        <v>1911504210159</v>
      </c>
      <c r="C91" s="16" t="s">
        <v>39</v>
      </c>
      <c r="D91" s="17" t="s">
        <v>40</v>
      </c>
      <c r="E91" s="18">
        <v>37017</v>
      </c>
      <c r="F91" s="13" t="s">
        <v>480</v>
      </c>
      <c r="G91" s="13" t="s">
        <v>484</v>
      </c>
      <c r="H91" s="13" t="s">
        <v>482</v>
      </c>
    </row>
    <row r="92" spans="1:8" s="14" customFormat="1" ht="15">
      <c r="A92" s="15">
        <v>57</v>
      </c>
      <c r="B92" s="15" t="str">
        <f>"1811504210301"</f>
        <v>1811504210301</v>
      </c>
      <c r="C92" s="16" t="s">
        <v>110</v>
      </c>
      <c r="D92" s="17" t="s">
        <v>111</v>
      </c>
      <c r="E92" s="18">
        <v>36821</v>
      </c>
      <c r="F92" s="13" t="s">
        <v>389</v>
      </c>
      <c r="G92" s="13" t="s">
        <v>484</v>
      </c>
      <c r="H92" s="13" t="s">
        <v>482</v>
      </c>
    </row>
    <row r="93" spans="1:8" s="14" customFormat="1" ht="15">
      <c r="A93" s="32"/>
      <c r="B93" s="30">
        <v>1911504210106</v>
      </c>
      <c r="C93" s="31" t="s">
        <v>387</v>
      </c>
      <c r="D93" s="32" t="s">
        <v>56</v>
      </c>
      <c r="E93" s="33">
        <v>36970</v>
      </c>
      <c r="F93" s="13" t="s">
        <v>407</v>
      </c>
      <c r="G93" s="13" t="s">
        <v>484</v>
      </c>
      <c r="H93" s="13" t="s">
        <v>482</v>
      </c>
    </row>
    <row r="94" spans="1:8" s="14" customFormat="1" ht="15">
      <c r="A94" s="15">
        <v>5</v>
      </c>
      <c r="B94" s="15" t="str">
        <f>"1911504210113"</f>
        <v>1911504210113</v>
      </c>
      <c r="C94" s="16" t="s">
        <v>21</v>
      </c>
      <c r="D94" s="17" t="s">
        <v>22</v>
      </c>
      <c r="E94" s="18">
        <v>37193</v>
      </c>
      <c r="F94" s="13" t="s">
        <v>410</v>
      </c>
      <c r="G94" s="13" t="s">
        <v>484</v>
      </c>
      <c r="H94" s="13" t="s">
        <v>482</v>
      </c>
    </row>
    <row r="95" spans="1:8" s="14" customFormat="1" ht="15">
      <c r="A95" s="15">
        <v>70</v>
      </c>
      <c r="B95" s="15" t="str">
        <f>"1811504210429"</f>
        <v>1811504210429</v>
      </c>
      <c r="C95" s="16" t="s">
        <v>135</v>
      </c>
      <c r="D95" s="17" t="s">
        <v>136</v>
      </c>
      <c r="E95" s="18">
        <v>36796</v>
      </c>
      <c r="F95" s="13" t="s">
        <v>433</v>
      </c>
      <c r="G95" s="13" t="s">
        <v>484</v>
      </c>
      <c r="H95" s="13" t="s">
        <v>482</v>
      </c>
    </row>
    <row r="96" spans="1:8" s="14" customFormat="1" ht="15">
      <c r="A96" s="15">
        <v>71</v>
      </c>
      <c r="B96" s="15" t="str">
        <f>"1811504310217"</f>
        <v>1811504310217</v>
      </c>
      <c r="C96" s="16" t="s">
        <v>137</v>
      </c>
      <c r="D96" s="17" t="s">
        <v>138</v>
      </c>
      <c r="E96" s="18">
        <v>36582</v>
      </c>
      <c r="F96" s="13" t="s">
        <v>435</v>
      </c>
      <c r="G96" s="13" t="s">
        <v>484</v>
      </c>
      <c r="H96" s="13" t="s">
        <v>482</v>
      </c>
    </row>
    <row r="97" spans="1:8" s="14" customFormat="1" ht="15">
      <c r="A97" s="15">
        <v>81</v>
      </c>
      <c r="B97" s="15" t="str">
        <f>"1811504210445"</f>
        <v>1811504210445</v>
      </c>
      <c r="C97" s="16" t="s">
        <v>155</v>
      </c>
      <c r="D97" s="26" t="s">
        <v>156</v>
      </c>
      <c r="E97" s="27">
        <v>36632</v>
      </c>
      <c r="F97" s="13" t="s">
        <v>460</v>
      </c>
      <c r="G97" s="13" t="s">
        <v>484</v>
      </c>
      <c r="H97" s="13" t="s">
        <v>482</v>
      </c>
    </row>
    <row r="98" spans="1:8" s="14" customFormat="1" ht="15">
      <c r="A98" s="15">
        <v>3</v>
      </c>
      <c r="B98" s="15" t="str">
        <f>"1911504110225"</f>
        <v>1911504110225</v>
      </c>
      <c r="C98" s="34" t="s">
        <v>17</v>
      </c>
      <c r="D98" s="28" t="s">
        <v>18</v>
      </c>
      <c r="E98" s="29">
        <v>37189</v>
      </c>
      <c r="F98" s="35" t="s">
        <v>437</v>
      </c>
      <c r="G98" s="13" t="s">
        <v>484</v>
      </c>
      <c r="H98" s="13" t="s">
        <v>482</v>
      </c>
    </row>
    <row r="99" spans="1:8" s="14" customFormat="1" ht="15">
      <c r="A99" s="25">
        <v>72</v>
      </c>
      <c r="B99" s="15" t="str">
        <f>"1811504210235"</f>
        <v>1811504210235</v>
      </c>
      <c r="C99" s="34" t="s">
        <v>139</v>
      </c>
      <c r="D99" s="28" t="s">
        <v>140</v>
      </c>
      <c r="E99" s="29">
        <v>36785</v>
      </c>
      <c r="F99" s="35" t="s">
        <v>443</v>
      </c>
      <c r="G99" s="13" t="s">
        <v>484</v>
      </c>
      <c r="H99" s="13" t="s">
        <v>482</v>
      </c>
    </row>
  </sheetData>
  <sheetProtection/>
  <autoFilter ref="A6:H99">
    <sortState ref="A7:H99">
      <sortCondition descending="1" sortBy="value" ref="G7:G99"/>
    </sortState>
  </autoFilter>
  <mergeCells count="9">
    <mergeCell ref="D2:F2"/>
    <mergeCell ref="A4:C4"/>
    <mergeCell ref="D4:E4"/>
    <mergeCell ref="A5:E5"/>
    <mergeCell ref="A1:C1"/>
    <mergeCell ref="D1:E1"/>
    <mergeCell ref="A2:C2"/>
    <mergeCell ref="A3:C3"/>
    <mergeCell ref="D3:F3"/>
  </mergeCells>
  <hyperlinks>
    <hyperlink ref="F19" r:id="rId1" display="1811504110311@sv.ute.udn.vn"/>
    <hyperlink ref="F18" r:id="rId2" display="1811505120102@sv.ute.udn.vn"/>
  </hyperlinks>
  <printOptions/>
  <pageMargins left="0.75" right="0.75" top="1" bottom="1" header="0.5" footer="0.5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8"/>
  <sheetViews>
    <sheetView zoomScalePageLayoutView="0" workbookViewId="0" topLeftCell="A1">
      <selection activeCell="F27" sqref="F27"/>
    </sheetView>
  </sheetViews>
  <sheetFormatPr defaultColWidth="9.140625" defaultRowHeight="15"/>
  <cols>
    <col min="1" max="1" width="3.57421875" style="14" customWidth="1"/>
    <col min="2" max="2" width="18.28125" style="14" customWidth="1"/>
    <col min="3" max="3" width="17.00390625" style="14" customWidth="1"/>
    <col min="4" max="4" width="8.00390625" style="14" customWidth="1"/>
    <col min="5" max="5" width="10.421875" style="14" customWidth="1"/>
    <col min="6" max="6" width="28.57421875" style="14" customWidth="1"/>
    <col min="7" max="7" width="20.7109375" style="14" bestFit="1" customWidth="1"/>
    <col min="8" max="8" width="25.7109375" style="14" bestFit="1" customWidth="1"/>
    <col min="9" max="16384" width="9.140625" style="14" customWidth="1"/>
  </cols>
  <sheetData>
    <row r="1" spans="1:5" ht="15">
      <c r="A1" s="53" t="s">
        <v>0</v>
      </c>
      <c r="B1" s="53"/>
      <c r="C1" s="53"/>
      <c r="D1" s="54" t="s">
        <v>172</v>
      </c>
      <c r="E1" s="54"/>
    </row>
    <row r="2" spans="1:6" ht="15" customHeight="1">
      <c r="A2" s="53" t="s">
        <v>2</v>
      </c>
      <c r="B2" s="53"/>
      <c r="C2" s="53"/>
      <c r="D2" s="54" t="s">
        <v>3</v>
      </c>
      <c r="E2" s="54"/>
      <c r="F2" s="54"/>
    </row>
    <row r="3" spans="1:5" ht="15">
      <c r="A3" s="53" t="s">
        <v>4</v>
      </c>
      <c r="B3" s="53"/>
      <c r="C3" s="53"/>
      <c r="D3" s="54" t="s">
        <v>5</v>
      </c>
      <c r="E3" s="54"/>
    </row>
    <row r="4" spans="1:5" ht="15">
      <c r="A4" s="53" t="s">
        <v>6</v>
      </c>
      <c r="B4" s="53"/>
      <c r="C4" s="53"/>
      <c r="D4" s="54" t="s">
        <v>173</v>
      </c>
      <c r="E4" s="54"/>
    </row>
    <row r="5" spans="1:5" ht="15">
      <c r="A5" s="55"/>
      <c r="B5" s="55"/>
      <c r="C5" s="55"/>
      <c r="D5" s="55"/>
      <c r="E5" s="55"/>
    </row>
    <row r="6" spans="1:8" ht="15">
      <c r="A6" s="36" t="s">
        <v>8</v>
      </c>
      <c r="B6" s="37" t="s">
        <v>9</v>
      </c>
      <c r="C6" s="37" t="s">
        <v>10</v>
      </c>
      <c r="D6" s="37" t="s">
        <v>11</v>
      </c>
      <c r="E6" s="37" t="s">
        <v>12</v>
      </c>
      <c r="F6" s="38" t="s">
        <v>171</v>
      </c>
      <c r="G6" s="39" t="s">
        <v>483</v>
      </c>
      <c r="H6" s="39" t="s">
        <v>481</v>
      </c>
    </row>
    <row r="7" spans="1:8" ht="15">
      <c r="A7" s="40">
        <v>8</v>
      </c>
      <c r="B7" s="41" t="str">
        <f>LEFT(F7,13)</f>
        <v>1911504310120</v>
      </c>
      <c r="C7" s="42" t="s">
        <v>66</v>
      </c>
      <c r="D7" s="43" t="s">
        <v>193</v>
      </c>
      <c r="E7" s="44">
        <v>37090</v>
      </c>
      <c r="F7" s="45" t="s">
        <v>194</v>
      </c>
      <c r="G7" s="23" t="s">
        <v>485</v>
      </c>
      <c r="H7" s="23" t="s">
        <v>382</v>
      </c>
    </row>
    <row r="8" spans="1:8" ht="15">
      <c r="A8" s="40">
        <v>11</v>
      </c>
      <c r="B8" s="41" t="str">
        <f>LEFT(F8,13)</f>
        <v>1911504310161</v>
      </c>
      <c r="C8" s="42" t="s">
        <v>199</v>
      </c>
      <c r="D8" s="43" t="s">
        <v>88</v>
      </c>
      <c r="E8" s="44">
        <v>37097</v>
      </c>
      <c r="F8" s="45" t="s">
        <v>200</v>
      </c>
      <c r="G8" s="23" t="s">
        <v>485</v>
      </c>
      <c r="H8" s="23" t="s">
        <v>382</v>
      </c>
    </row>
    <row r="9" spans="1:8" ht="15">
      <c r="A9" s="40">
        <v>14</v>
      </c>
      <c r="B9" s="41" t="str">
        <f>LEFT(F9,13)</f>
        <v>1911504410120</v>
      </c>
      <c r="C9" s="42" t="s">
        <v>206</v>
      </c>
      <c r="D9" s="43" t="s">
        <v>193</v>
      </c>
      <c r="E9" s="44">
        <v>37160</v>
      </c>
      <c r="F9" s="45" t="s">
        <v>207</v>
      </c>
      <c r="G9" s="23" t="s">
        <v>485</v>
      </c>
      <c r="H9" s="23" t="s">
        <v>382</v>
      </c>
    </row>
    <row r="10" spans="1:8" ht="15">
      <c r="A10" s="40">
        <v>17</v>
      </c>
      <c r="B10" s="41" t="str">
        <f>LEFT(F10,13)</f>
        <v>1911504410127</v>
      </c>
      <c r="C10" s="42" t="s">
        <v>78</v>
      </c>
      <c r="D10" s="43" t="s">
        <v>186</v>
      </c>
      <c r="E10" s="44">
        <v>36932</v>
      </c>
      <c r="F10" s="45" t="s">
        <v>213</v>
      </c>
      <c r="G10" s="23" t="s">
        <v>485</v>
      </c>
      <c r="H10" s="23" t="s">
        <v>482</v>
      </c>
    </row>
    <row r="11" spans="1:8" ht="15">
      <c r="A11" s="40">
        <v>27</v>
      </c>
      <c r="B11" s="41" t="str">
        <f>LEFT(F11,13)</f>
        <v>1911504410212</v>
      </c>
      <c r="C11" s="42" t="s">
        <v>237</v>
      </c>
      <c r="D11" s="43" t="s">
        <v>238</v>
      </c>
      <c r="E11" s="44">
        <v>36669</v>
      </c>
      <c r="F11" s="45" t="s">
        <v>239</v>
      </c>
      <c r="G11" s="23" t="s">
        <v>485</v>
      </c>
      <c r="H11" s="23" t="s">
        <v>382</v>
      </c>
    </row>
    <row r="12" spans="1:8" ht="15">
      <c r="A12" s="40">
        <v>39</v>
      </c>
      <c r="B12" s="41" t="str">
        <f>LEFT(F12,13)</f>
        <v>1911505120105</v>
      </c>
      <c r="C12" s="42" t="s">
        <v>268</v>
      </c>
      <c r="D12" s="43" t="s">
        <v>72</v>
      </c>
      <c r="E12" s="44">
        <v>37003</v>
      </c>
      <c r="F12" s="45" t="s">
        <v>269</v>
      </c>
      <c r="G12" s="23" t="s">
        <v>485</v>
      </c>
      <c r="H12" s="23" t="s">
        <v>382</v>
      </c>
    </row>
    <row r="13" spans="1:8" ht="15">
      <c r="A13" s="40">
        <v>40</v>
      </c>
      <c r="B13" s="41" t="str">
        <f>LEFT(F13,13)</f>
        <v>1911505120113</v>
      </c>
      <c r="C13" s="42" t="s">
        <v>75</v>
      </c>
      <c r="D13" s="43" t="s">
        <v>22</v>
      </c>
      <c r="E13" s="44">
        <v>36897</v>
      </c>
      <c r="F13" s="45" t="s">
        <v>270</v>
      </c>
      <c r="G13" s="23" t="s">
        <v>485</v>
      </c>
      <c r="H13" s="23" t="s">
        <v>382</v>
      </c>
    </row>
    <row r="14" spans="1:8" ht="15">
      <c r="A14" s="40">
        <v>41</v>
      </c>
      <c r="B14" s="41" t="str">
        <f>LEFT(F14,13)</f>
        <v>1911505120114</v>
      </c>
      <c r="C14" s="42" t="s">
        <v>271</v>
      </c>
      <c r="D14" s="43" t="s">
        <v>48</v>
      </c>
      <c r="E14" s="44">
        <v>37227</v>
      </c>
      <c r="F14" s="45" t="s">
        <v>272</v>
      </c>
      <c r="G14" s="23" t="s">
        <v>485</v>
      </c>
      <c r="H14" s="23" t="s">
        <v>482</v>
      </c>
    </row>
    <row r="15" spans="1:8" ht="15">
      <c r="A15" s="40">
        <v>43</v>
      </c>
      <c r="B15" s="41" t="str">
        <f>LEFT(F15,13)</f>
        <v>1911505120231</v>
      </c>
      <c r="C15" s="42" t="s">
        <v>275</v>
      </c>
      <c r="D15" s="43" t="s">
        <v>276</v>
      </c>
      <c r="E15" s="44">
        <v>37119</v>
      </c>
      <c r="F15" s="45" t="s">
        <v>277</v>
      </c>
      <c r="G15" s="23" t="s">
        <v>485</v>
      </c>
      <c r="H15" s="23" t="s">
        <v>382</v>
      </c>
    </row>
    <row r="16" spans="1:8" ht="15">
      <c r="A16" s="40">
        <v>50</v>
      </c>
      <c r="B16" s="41" t="str">
        <f>LEFT(F16,13)</f>
        <v>1911505410130</v>
      </c>
      <c r="C16" s="42" t="s">
        <v>290</v>
      </c>
      <c r="D16" s="43" t="s">
        <v>291</v>
      </c>
      <c r="E16" s="44">
        <v>37089</v>
      </c>
      <c r="F16" s="45" t="s">
        <v>292</v>
      </c>
      <c r="G16" s="23" t="s">
        <v>485</v>
      </c>
      <c r="H16" s="23" t="s">
        <v>482</v>
      </c>
    </row>
    <row r="17" spans="1:8" ht="15">
      <c r="A17" s="40">
        <v>51</v>
      </c>
      <c r="B17" s="41" t="str">
        <f>LEFT(F17,13)</f>
        <v>1911505410131</v>
      </c>
      <c r="C17" s="42" t="s">
        <v>293</v>
      </c>
      <c r="D17" s="43" t="s">
        <v>294</v>
      </c>
      <c r="E17" s="44">
        <v>36903</v>
      </c>
      <c r="F17" s="45" t="s">
        <v>295</v>
      </c>
      <c r="G17" s="23" t="s">
        <v>485</v>
      </c>
      <c r="H17" s="23" t="s">
        <v>482</v>
      </c>
    </row>
    <row r="18" spans="1:8" ht="15">
      <c r="A18" s="40">
        <v>53</v>
      </c>
      <c r="B18" s="41" t="str">
        <f>LEFT(F18,13)</f>
        <v>1911505410144</v>
      </c>
      <c r="C18" s="42" t="s">
        <v>298</v>
      </c>
      <c r="D18" s="43" t="s">
        <v>218</v>
      </c>
      <c r="E18" s="44">
        <v>36970</v>
      </c>
      <c r="F18" s="45" t="s">
        <v>299</v>
      </c>
      <c r="G18" s="23" t="s">
        <v>485</v>
      </c>
      <c r="H18" s="23" t="s">
        <v>482</v>
      </c>
    </row>
    <row r="19" spans="1:8" ht="15">
      <c r="A19" s="40">
        <v>57</v>
      </c>
      <c r="B19" s="41" t="str">
        <f>LEFT(F19,13)</f>
        <v>1911505410156</v>
      </c>
      <c r="C19" s="42" t="s">
        <v>307</v>
      </c>
      <c r="D19" s="43" t="s">
        <v>308</v>
      </c>
      <c r="E19" s="44">
        <v>37135</v>
      </c>
      <c r="F19" s="45" t="s">
        <v>309</v>
      </c>
      <c r="G19" s="23" t="s">
        <v>485</v>
      </c>
      <c r="H19" s="23" t="s">
        <v>482</v>
      </c>
    </row>
    <row r="20" spans="1:8" ht="15">
      <c r="A20" s="40">
        <v>60</v>
      </c>
      <c r="B20" s="41" t="str">
        <f>LEFT(F20,13)</f>
        <v>1911505510124</v>
      </c>
      <c r="C20" s="42" t="s">
        <v>36</v>
      </c>
      <c r="D20" s="43" t="s">
        <v>294</v>
      </c>
      <c r="E20" s="44">
        <v>36934</v>
      </c>
      <c r="F20" s="45" t="s">
        <v>313</v>
      </c>
      <c r="G20" s="23" t="s">
        <v>485</v>
      </c>
      <c r="H20" s="23" t="s">
        <v>482</v>
      </c>
    </row>
    <row r="21" spans="1:8" ht="15">
      <c r="A21" s="40">
        <v>65</v>
      </c>
      <c r="B21" s="41" t="str">
        <f>LEFT(F21,13)</f>
        <v>1911506410119</v>
      </c>
      <c r="C21" s="42" t="s">
        <v>323</v>
      </c>
      <c r="D21" s="43" t="s">
        <v>324</v>
      </c>
      <c r="E21" s="44">
        <v>37062</v>
      </c>
      <c r="F21" s="45" t="s">
        <v>325</v>
      </c>
      <c r="G21" s="23" t="s">
        <v>485</v>
      </c>
      <c r="H21" s="23" t="s">
        <v>382</v>
      </c>
    </row>
    <row r="22" spans="1:8" ht="15">
      <c r="A22" s="40">
        <v>67</v>
      </c>
      <c r="B22" s="41" t="str">
        <f>LEFT(F22,13)</f>
        <v>1811504410105</v>
      </c>
      <c r="C22" s="42" t="s">
        <v>328</v>
      </c>
      <c r="D22" s="43" t="s">
        <v>329</v>
      </c>
      <c r="E22" s="44">
        <v>36804</v>
      </c>
      <c r="F22" s="45" t="s">
        <v>330</v>
      </c>
      <c r="G22" s="23" t="s">
        <v>485</v>
      </c>
      <c r="H22" s="23" t="s">
        <v>382</v>
      </c>
    </row>
    <row r="23" spans="1:8" ht="15">
      <c r="A23" s="40">
        <v>77</v>
      </c>
      <c r="B23" s="41" t="str">
        <f>LEFT(F23,13)</f>
        <v>1811504210223</v>
      </c>
      <c r="C23" s="42" t="s">
        <v>355</v>
      </c>
      <c r="D23" s="43" t="s">
        <v>356</v>
      </c>
      <c r="E23" s="44">
        <v>36799</v>
      </c>
      <c r="F23" s="45" t="s">
        <v>357</v>
      </c>
      <c r="G23" s="23" t="s">
        <v>485</v>
      </c>
      <c r="H23" s="23" t="s">
        <v>382</v>
      </c>
    </row>
    <row r="24" spans="1:8" ht="15">
      <c r="A24" s="40">
        <v>79</v>
      </c>
      <c r="B24" s="41" t="str">
        <f>LEFT(F24,13)</f>
        <v>1711504110127</v>
      </c>
      <c r="C24" s="42" t="s">
        <v>361</v>
      </c>
      <c r="D24" s="43" t="s">
        <v>106</v>
      </c>
      <c r="E24" s="44">
        <v>36484</v>
      </c>
      <c r="F24" s="46" t="s">
        <v>362</v>
      </c>
      <c r="G24" s="23" t="s">
        <v>485</v>
      </c>
      <c r="H24" s="23" t="s">
        <v>482</v>
      </c>
    </row>
    <row r="25" spans="1:8" ht="15">
      <c r="A25" s="40">
        <v>80</v>
      </c>
      <c r="B25" s="41" t="str">
        <f>LEFT(F25,13)</f>
        <v>1811504110345</v>
      </c>
      <c r="C25" s="42" t="s">
        <v>363</v>
      </c>
      <c r="D25" s="43" t="s">
        <v>364</v>
      </c>
      <c r="E25" s="44">
        <v>36561</v>
      </c>
      <c r="F25" s="45" t="s">
        <v>365</v>
      </c>
      <c r="G25" s="23" t="s">
        <v>485</v>
      </c>
      <c r="H25" s="23" t="s">
        <v>482</v>
      </c>
    </row>
    <row r="26" spans="1:8" ht="15">
      <c r="A26" s="7">
        <v>76</v>
      </c>
      <c r="B26" s="8" t="str">
        <f>LEFT(F26,13)</f>
        <v>1811505120124</v>
      </c>
      <c r="C26" s="9" t="s">
        <v>352</v>
      </c>
      <c r="D26" s="10" t="s">
        <v>353</v>
      </c>
      <c r="E26" s="11">
        <v>36808</v>
      </c>
      <c r="F26" s="49" t="s">
        <v>354</v>
      </c>
      <c r="G26" s="13" t="s">
        <v>484</v>
      </c>
      <c r="H26" s="13" t="s">
        <v>482</v>
      </c>
    </row>
    <row r="27" spans="1:8" ht="14.25" customHeight="1">
      <c r="A27" s="7">
        <v>1</v>
      </c>
      <c r="B27" s="8" t="str">
        <f>LEFT(F27,13)</f>
        <v>1911504210121</v>
      </c>
      <c r="C27" s="9" t="s">
        <v>174</v>
      </c>
      <c r="D27" s="10" t="s">
        <v>26</v>
      </c>
      <c r="E27" s="11">
        <v>36966</v>
      </c>
      <c r="F27" s="12" t="s">
        <v>175</v>
      </c>
      <c r="G27" s="13" t="s">
        <v>484</v>
      </c>
      <c r="H27" s="13" t="s">
        <v>482</v>
      </c>
    </row>
    <row r="28" spans="1:8" ht="15">
      <c r="A28" s="7">
        <v>2</v>
      </c>
      <c r="B28" s="8" t="str">
        <f>LEFT(F28,13)</f>
        <v>1911504210133</v>
      </c>
      <c r="C28" s="9" t="s">
        <v>176</v>
      </c>
      <c r="D28" s="10" t="s">
        <v>177</v>
      </c>
      <c r="E28" s="11">
        <v>36899</v>
      </c>
      <c r="F28" s="12" t="s">
        <v>178</v>
      </c>
      <c r="G28" s="13" t="s">
        <v>484</v>
      </c>
      <c r="H28" s="13" t="s">
        <v>482</v>
      </c>
    </row>
    <row r="29" spans="1:8" ht="15">
      <c r="A29" s="7">
        <v>3</v>
      </c>
      <c r="B29" s="8" t="str">
        <f>LEFT(F29,13)</f>
        <v>1911504210151</v>
      </c>
      <c r="C29" s="9" t="s">
        <v>179</v>
      </c>
      <c r="D29" s="10" t="s">
        <v>180</v>
      </c>
      <c r="E29" s="11">
        <v>36896</v>
      </c>
      <c r="F29" s="12" t="s">
        <v>181</v>
      </c>
      <c r="G29" s="13" t="s">
        <v>484</v>
      </c>
      <c r="H29" s="13" t="s">
        <v>482</v>
      </c>
    </row>
    <row r="30" spans="1:8" ht="15">
      <c r="A30" s="7">
        <v>4</v>
      </c>
      <c r="B30" s="8" t="str">
        <f>LEFT(F30,13)</f>
        <v>1911504210222</v>
      </c>
      <c r="C30" s="9" t="s">
        <v>182</v>
      </c>
      <c r="D30" s="10" t="s">
        <v>183</v>
      </c>
      <c r="E30" s="11">
        <v>36919</v>
      </c>
      <c r="F30" s="12" t="s">
        <v>184</v>
      </c>
      <c r="G30" s="13" t="s">
        <v>484</v>
      </c>
      <c r="H30" s="13" t="s">
        <v>482</v>
      </c>
    </row>
    <row r="31" spans="1:8" ht="15">
      <c r="A31" s="7">
        <v>5</v>
      </c>
      <c r="B31" s="8" t="str">
        <f>LEFT(F31,13)</f>
        <v>1911504210223</v>
      </c>
      <c r="C31" s="9" t="s">
        <v>185</v>
      </c>
      <c r="D31" s="10" t="s">
        <v>186</v>
      </c>
      <c r="E31" s="11">
        <v>37130</v>
      </c>
      <c r="F31" s="12" t="s">
        <v>187</v>
      </c>
      <c r="G31" s="13" t="s">
        <v>484</v>
      </c>
      <c r="H31" s="13" t="s">
        <v>482</v>
      </c>
    </row>
    <row r="32" spans="1:8" ht="15">
      <c r="A32" s="7">
        <v>6</v>
      </c>
      <c r="B32" s="8" t="str">
        <f>LEFT(F32,13)</f>
        <v>1911504210244</v>
      </c>
      <c r="C32" s="9" t="s">
        <v>188</v>
      </c>
      <c r="D32" s="10" t="s">
        <v>189</v>
      </c>
      <c r="E32" s="11">
        <v>37231</v>
      </c>
      <c r="F32" s="12" t="s">
        <v>190</v>
      </c>
      <c r="G32" s="13" t="s">
        <v>484</v>
      </c>
      <c r="H32" s="13" t="s">
        <v>482</v>
      </c>
    </row>
    <row r="33" spans="1:8" ht="15">
      <c r="A33" s="7">
        <v>7</v>
      </c>
      <c r="B33" s="8" t="str">
        <f>LEFT(F33,13)</f>
        <v>1911504210253</v>
      </c>
      <c r="C33" s="9" t="s">
        <v>74</v>
      </c>
      <c r="D33" s="10" t="s">
        <v>191</v>
      </c>
      <c r="E33" s="11">
        <v>36602</v>
      </c>
      <c r="F33" s="12" t="s">
        <v>192</v>
      </c>
      <c r="G33" s="13" t="s">
        <v>484</v>
      </c>
      <c r="H33" s="13" t="s">
        <v>482</v>
      </c>
    </row>
    <row r="34" spans="1:8" ht="15">
      <c r="A34" s="7">
        <v>9</v>
      </c>
      <c r="B34" s="8" t="str">
        <f>LEFT(F34,13)</f>
        <v>1911504310128</v>
      </c>
      <c r="C34" s="9" t="s">
        <v>75</v>
      </c>
      <c r="D34" s="10" t="s">
        <v>183</v>
      </c>
      <c r="E34" s="11">
        <v>37125</v>
      </c>
      <c r="F34" s="12" t="s">
        <v>195</v>
      </c>
      <c r="G34" s="13" t="s">
        <v>484</v>
      </c>
      <c r="H34" s="13" t="s">
        <v>482</v>
      </c>
    </row>
    <row r="35" spans="1:8" ht="15">
      <c r="A35" s="7">
        <v>10</v>
      </c>
      <c r="B35" s="8" t="str">
        <f>LEFT(F35,13)</f>
        <v>1911504310131</v>
      </c>
      <c r="C35" s="9" t="s">
        <v>196</v>
      </c>
      <c r="D35" s="10" t="s">
        <v>197</v>
      </c>
      <c r="E35" s="11">
        <v>37097</v>
      </c>
      <c r="F35" s="12" t="s">
        <v>198</v>
      </c>
      <c r="G35" s="13" t="s">
        <v>484</v>
      </c>
      <c r="H35" s="13" t="s">
        <v>482</v>
      </c>
    </row>
    <row r="36" spans="1:8" ht="15">
      <c r="A36" s="7">
        <v>12</v>
      </c>
      <c r="B36" s="8" t="str">
        <f>LEFT(F36,13)</f>
        <v>1911504410106</v>
      </c>
      <c r="C36" s="9" t="s">
        <v>201</v>
      </c>
      <c r="D36" s="10" t="s">
        <v>202</v>
      </c>
      <c r="E36" s="11">
        <v>37171</v>
      </c>
      <c r="F36" s="12" t="s">
        <v>203</v>
      </c>
      <c r="G36" s="13" t="s">
        <v>484</v>
      </c>
      <c r="H36" s="13" t="s">
        <v>482</v>
      </c>
    </row>
    <row r="37" spans="1:8" ht="15">
      <c r="A37" s="7">
        <v>13</v>
      </c>
      <c r="B37" s="8" t="str">
        <f>LEFT(F37,13)</f>
        <v>1911504410114</v>
      </c>
      <c r="C37" s="9" t="s">
        <v>204</v>
      </c>
      <c r="D37" s="10" t="s">
        <v>58</v>
      </c>
      <c r="E37" s="11">
        <v>36912</v>
      </c>
      <c r="F37" s="12" t="s">
        <v>205</v>
      </c>
      <c r="G37" s="13" t="s">
        <v>484</v>
      </c>
      <c r="H37" s="13" t="s">
        <v>482</v>
      </c>
    </row>
    <row r="38" spans="1:8" ht="15">
      <c r="A38" s="7">
        <v>15</v>
      </c>
      <c r="B38" s="8" t="str">
        <f>LEFT(F38,13)</f>
        <v>1911504410121</v>
      </c>
      <c r="C38" s="9" t="s">
        <v>208</v>
      </c>
      <c r="D38" s="10" t="s">
        <v>209</v>
      </c>
      <c r="E38" s="11">
        <v>37031</v>
      </c>
      <c r="F38" s="12" t="s">
        <v>210</v>
      </c>
      <c r="G38" s="13" t="s">
        <v>484</v>
      </c>
      <c r="H38" s="13" t="s">
        <v>482</v>
      </c>
    </row>
    <row r="39" spans="1:8" ht="15">
      <c r="A39" s="7">
        <v>16</v>
      </c>
      <c r="B39" s="8" t="str">
        <f>LEFT(F39,13)</f>
        <v>1911504410125</v>
      </c>
      <c r="C39" s="9" t="s">
        <v>211</v>
      </c>
      <c r="D39" s="10" t="s">
        <v>183</v>
      </c>
      <c r="E39" s="11">
        <v>36934</v>
      </c>
      <c r="F39" s="12" t="s">
        <v>212</v>
      </c>
      <c r="G39" s="13" t="s">
        <v>484</v>
      </c>
      <c r="H39" s="13" t="s">
        <v>482</v>
      </c>
    </row>
    <row r="40" spans="1:8" ht="15">
      <c r="A40" s="7">
        <v>18</v>
      </c>
      <c r="B40" s="8" t="str">
        <f>LEFT(F40,13)</f>
        <v>1911504410133</v>
      </c>
      <c r="C40" s="9" t="s">
        <v>214</v>
      </c>
      <c r="D40" s="10" t="s">
        <v>215</v>
      </c>
      <c r="E40" s="11">
        <v>36934</v>
      </c>
      <c r="F40" s="12" t="s">
        <v>216</v>
      </c>
      <c r="G40" s="13" t="s">
        <v>484</v>
      </c>
      <c r="H40" s="13" t="s">
        <v>482</v>
      </c>
    </row>
    <row r="41" spans="1:8" ht="15">
      <c r="A41" s="7">
        <v>19</v>
      </c>
      <c r="B41" s="8" t="str">
        <f>LEFT(F41,13)</f>
        <v>1911504410134</v>
      </c>
      <c r="C41" s="9" t="s">
        <v>217</v>
      </c>
      <c r="D41" s="10" t="s">
        <v>218</v>
      </c>
      <c r="E41" s="11">
        <v>37215</v>
      </c>
      <c r="F41" s="12" t="s">
        <v>219</v>
      </c>
      <c r="G41" s="13" t="s">
        <v>484</v>
      </c>
      <c r="H41" s="13" t="s">
        <v>482</v>
      </c>
    </row>
    <row r="42" spans="1:8" ht="15">
      <c r="A42" s="7">
        <v>20</v>
      </c>
      <c r="B42" s="8" t="str">
        <f>LEFT(F42,13)</f>
        <v>1911504410135</v>
      </c>
      <c r="C42" s="9" t="s">
        <v>204</v>
      </c>
      <c r="D42" s="10" t="s">
        <v>52</v>
      </c>
      <c r="E42" s="11">
        <v>36896</v>
      </c>
      <c r="F42" s="12" t="s">
        <v>220</v>
      </c>
      <c r="G42" s="13" t="s">
        <v>484</v>
      </c>
      <c r="H42" s="13" t="s">
        <v>482</v>
      </c>
    </row>
    <row r="43" spans="1:8" ht="15">
      <c r="A43" s="7">
        <v>21</v>
      </c>
      <c r="B43" s="8" t="str">
        <f>LEFT(F43,13)</f>
        <v>1911504410141</v>
      </c>
      <c r="C43" s="9" t="s">
        <v>221</v>
      </c>
      <c r="D43" s="10" t="s">
        <v>222</v>
      </c>
      <c r="E43" s="11">
        <v>37174</v>
      </c>
      <c r="F43" s="12" t="s">
        <v>223</v>
      </c>
      <c r="G43" s="13" t="s">
        <v>484</v>
      </c>
      <c r="H43" s="13" t="s">
        <v>482</v>
      </c>
    </row>
    <row r="44" spans="1:8" ht="15">
      <c r="A44" s="7">
        <v>22</v>
      </c>
      <c r="B44" s="8" t="str">
        <f>LEFT(F44,13)</f>
        <v>1911504410145</v>
      </c>
      <c r="C44" s="9" t="s">
        <v>224</v>
      </c>
      <c r="D44" s="10" t="s">
        <v>225</v>
      </c>
      <c r="E44" s="11">
        <v>36909</v>
      </c>
      <c r="F44" s="12" t="s">
        <v>226</v>
      </c>
      <c r="G44" s="13" t="s">
        <v>484</v>
      </c>
      <c r="H44" s="13" t="s">
        <v>482</v>
      </c>
    </row>
    <row r="45" spans="1:8" ht="15">
      <c r="A45" s="7">
        <v>23</v>
      </c>
      <c r="B45" s="8" t="str">
        <f>LEFT(F45,13)</f>
        <v>1911504410201</v>
      </c>
      <c r="C45" s="9" t="s">
        <v>227</v>
      </c>
      <c r="D45" s="10" t="s">
        <v>44</v>
      </c>
      <c r="E45" s="11">
        <v>36582</v>
      </c>
      <c r="F45" s="12" t="s">
        <v>228</v>
      </c>
      <c r="G45" s="13" t="s">
        <v>484</v>
      </c>
      <c r="H45" s="13" t="s">
        <v>482</v>
      </c>
    </row>
    <row r="46" spans="1:8" ht="15">
      <c r="A46" s="7">
        <v>24</v>
      </c>
      <c r="B46" s="8" t="str">
        <f>LEFT(F46,13)</f>
        <v>1911504410202</v>
      </c>
      <c r="C46" s="9" t="s">
        <v>229</v>
      </c>
      <c r="D46" s="10" t="s">
        <v>230</v>
      </c>
      <c r="E46" s="11">
        <v>36948</v>
      </c>
      <c r="F46" s="12" t="s">
        <v>231</v>
      </c>
      <c r="G46" s="13" t="s">
        <v>484</v>
      </c>
      <c r="H46" s="13" t="s">
        <v>482</v>
      </c>
    </row>
    <row r="47" spans="1:8" ht="15">
      <c r="A47" s="7">
        <v>25</v>
      </c>
      <c r="B47" s="8" t="str">
        <f>LEFT(F47,13)</f>
        <v>1911504410207</v>
      </c>
      <c r="C47" s="9" t="s">
        <v>232</v>
      </c>
      <c r="D47" s="10" t="s">
        <v>233</v>
      </c>
      <c r="E47" s="11">
        <v>36983</v>
      </c>
      <c r="F47" s="12" t="s">
        <v>234</v>
      </c>
      <c r="G47" s="13" t="s">
        <v>484</v>
      </c>
      <c r="H47" s="13" t="s">
        <v>482</v>
      </c>
    </row>
    <row r="48" spans="1:8" ht="15">
      <c r="A48" s="7">
        <v>26</v>
      </c>
      <c r="B48" s="8" t="str">
        <f>LEFT(F48,13)</f>
        <v>1911504410209</v>
      </c>
      <c r="C48" s="9" t="s">
        <v>235</v>
      </c>
      <c r="D48" s="10" t="s">
        <v>56</v>
      </c>
      <c r="E48" s="11">
        <v>36913</v>
      </c>
      <c r="F48" s="12" t="s">
        <v>236</v>
      </c>
      <c r="G48" s="13" t="s">
        <v>484</v>
      </c>
      <c r="H48" s="13" t="s">
        <v>482</v>
      </c>
    </row>
    <row r="49" spans="1:8" ht="15">
      <c r="A49" s="7">
        <v>28</v>
      </c>
      <c r="B49" s="8" t="str">
        <f>LEFT(F49,13)</f>
        <v>1911504410217</v>
      </c>
      <c r="C49" s="9" t="s">
        <v>240</v>
      </c>
      <c r="D49" s="10" t="s">
        <v>22</v>
      </c>
      <c r="E49" s="11">
        <v>37048</v>
      </c>
      <c r="F49" s="12" t="s">
        <v>241</v>
      </c>
      <c r="G49" s="13" t="s">
        <v>484</v>
      </c>
      <c r="H49" s="13" t="s">
        <v>482</v>
      </c>
    </row>
    <row r="50" spans="1:8" ht="15">
      <c r="A50" s="7">
        <v>29</v>
      </c>
      <c r="B50" s="8" t="str">
        <f>LEFT(F50,13)</f>
        <v>1911504410220</v>
      </c>
      <c r="C50" s="9" t="s">
        <v>242</v>
      </c>
      <c r="D50" s="10" t="s">
        <v>243</v>
      </c>
      <c r="E50" s="11">
        <v>37140</v>
      </c>
      <c r="F50" s="12" t="s">
        <v>244</v>
      </c>
      <c r="G50" s="13" t="s">
        <v>484</v>
      </c>
      <c r="H50" s="13" t="s">
        <v>482</v>
      </c>
    </row>
    <row r="51" spans="1:8" ht="15">
      <c r="A51" s="7">
        <v>30</v>
      </c>
      <c r="B51" s="8" t="str">
        <f>LEFT(F51,13)</f>
        <v>1911504410221</v>
      </c>
      <c r="C51" s="9" t="s">
        <v>245</v>
      </c>
      <c r="D51" s="10" t="s">
        <v>246</v>
      </c>
      <c r="E51" s="11">
        <v>37123</v>
      </c>
      <c r="F51" s="12" t="s">
        <v>247</v>
      </c>
      <c r="G51" s="13" t="s">
        <v>484</v>
      </c>
      <c r="H51" s="13" t="s">
        <v>482</v>
      </c>
    </row>
    <row r="52" spans="1:8" ht="15">
      <c r="A52" s="7">
        <v>31</v>
      </c>
      <c r="B52" s="8" t="str">
        <f>LEFT(F52,13)</f>
        <v>1911504410223</v>
      </c>
      <c r="C52" s="9" t="s">
        <v>248</v>
      </c>
      <c r="D52" s="10" t="s">
        <v>249</v>
      </c>
      <c r="E52" s="11">
        <v>37088</v>
      </c>
      <c r="F52" s="12" t="s">
        <v>250</v>
      </c>
      <c r="G52" s="13" t="s">
        <v>484</v>
      </c>
      <c r="H52" s="13" t="s">
        <v>482</v>
      </c>
    </row>
    <row r="53" spans="1:8" ht="15">
      <c r="A53" s="7">
        <v>32</v>
      </c>
      <c r="B53" s="8" t="str">
        <f>LEFT(F53,13)</f>
        <v>1911504410231</v>
      </c>
      <c r="C53" s="9" t="s">
        <v>251</v>
      </c>
      <c r="D53" s="10" t="s">
        <v>186</v>
      </c>
      <c r="E53" s="11">
        <v>36893</v>
      </c>
      <c r="F53" s="12" t="s">
        <v>252</v>
      </c>
      <c r="G53" s="13" t="s">
        <v>484</v>
      </c>
      <c r="H53" s="13" t="s">
        <v>482</v>
      </c>
    </row>
    <row r="54" spans="1:8" ht="15">
      <c r="A54" s="7">
        <v>33</v>
      </c>
      <c r="B54" s="8" t="str">
        <f>LEFT(F54,13)</f>
        <v>1911504410237</v>
      </c>
      <c r="C54" s="9" t="s">
        <v>253</v>
      </c>
      <c r="D54" s="10" t="s">
        <v>33</v>
      </c>
      <c r="E54" s="11">
        <v>37183</v>
      </c>
      <c r="F54" s="12" t="s">
        <v>254</v>
      </c>
      <c r="G54" s="13" t="s">
        <v>484</v>
      </c>
      <c r="H54" s="13" t="s">
        <v>482</v>
      </c>
    </row>
    <row r="55" spans="1:8" ht="15">
      <c r="A55" s="7">
        <v>34</v>
      </c>
      <c r="B55" s="8" t="str">
        <f>LEFT(F55,13)</f>
        <v>1911504410239</v>
      </c>
      <c r="C55" s="9" t="s">
        <v>255</v>
      </c>
      <c r="D55" s="10" t="s">
        <v>108</v>
      </c>
      <c r="E55" s="11">
        <v>37231</v>
      </c>
      <c r="F55" s="12" t="s">
        <v>256</v>
      </c>
      <c r="G55" s="13" t="s">
        <v>484</v>
      </c>
      <c r="H55" s="13" t="s">
        <v>482</v>
      </c>
    </row>
    <row r="56" spans="1:8" ht="15">
      <c r="A56" s="7">
        <v>35</v>
      </c>
      <c r="B56" s="8" t="str">
        <f>LEFT(F56,13)</f>
        <v>1911504410246</v>
      </c>
      <c r="C56" s="9" t="s">
        <v>257</v>
      </c>
      <c r="D56" s="10" t="s">
        <v>258</v>
      </c>
      <c r="E56" s="11">
        <v>37151</v>
      </c>
      <c r="F56" s="12" t="s">
        <v>259</v>
      </c>
      <c r="G56" s="13" t="s">
        <v>484</v>
      </c>
      <c r="H56" s="13" t="s">
        <v>482</v>
      </c>
    </row>
    <row r="57" spans="1:8" ht="15">
      <c r="A57" s="7">
        <v>36</v>
      </c>
      <c r="B57" s="8" t="str">
        <f>LEFT(F57,13)</f>
        <v>1911504410248</v>
      </c>
      <c r="C57" s="9" t="s">
        <v>260</v>
      </c>
      <c r="D57" s="10" t="s">
        <v>261</v>
      </c>
      <c r="E57" s="11">
        <v>36940</v>
      </c>
      <c r="F57" s="12" t="s">
        <v>262</v>
      </c>
      <c r="G57" s="13" t="s">
        <v>484</v>
      </c>
      <c r="H57" s="13" t="s">
        <v>482</v>
      </c>
    </row>
    <row r="58" spans="1:8" ht="15">
      <c r="A58" s="7">
        <v>37</v>
      </c>
      <c r="B58" s="8" t="str">
        <f>LEFT(F58,13)</f>
        <v>1911504410249</v>
      </c>
      <c r="C58" s="9" t="s">
        <v>263</v>
      </c>
      <c r="D58" s="10" t="s">
        <v>88</v>
      </c>
      <c r="E58" s="11">
        <v>37186</v>
      </c>
      <c r="F58" s="12" t="s">
        <v>264</v>
      </c>
      <c r="G58" s="13" t="s">
        <v>484</v>
      </c>
      <c r="H58" s="13" t="s">
        <v>482</v>
      </c>
    </row>
    <row r="59" spans="1:8" ht="15">
      <c r="A59" s="7">
        <v>38</v>
      </c>
      <c r="B59" s="8" t="str">
        <f>LEFT(F59,13)</f>
        <v>1911504410251</v>
      </c>
      <c r="C59" s="9" t="s">
        <v>265</v>
      </c>
      <c r="D59" s="10" t="s">
        <v>266</v>
      </c>
      <c r="E59" s="11">
        <v>37051</v>
      </c>
      <c r="F59" s="12" t="s">
        <v>267</v>
      </c>
      <c r="G59" s="13" t="s">
        <v>484</v>
      </c>
      <c r="H59" s="13" t="s">
        <v>382</v>
      </c>
    </row>
    <row r="60" spans="1:8" ht="15">
      <c r="A60" s="7">
        <v>42</v>
      </c>
      <c r="B60" s="8" t="str">
        <f>LEFT(F60,13)</f>
        <v>1911505120129</v>
      </c>
      <c r="C60" s="9" t="s">
        <v>273</v>
      </c>
      <c r="D60" s="10" t="s">
        <v>31</v>
      </c>
      <c r="E60" s="11">
        <v>37104</v>
      </c>
      <c r="F60" s="12" t="s">
        <v>274</v>
      </c>
      <c r="G60" s="13" t="s">
        <v>484</v>
      </c>
      <c r="H60" s="13" t="s">
        <v>482</v>
      </c>
    </row>
    <row r="61" spans="1:8" ht="15">
      <c r="A61" s="7">
        <v>44</v>
      </c>
      <c r="B61" s="8" t="str">
        <f>LEFT(F61,13)</f>
        <v>1911505410101</v>
      </c>
      <c r="C61" s="9" t="s">
        <v>265</v>
      </c>
      <c r="D61" s="10" t="s">
        <v>42</v>
      </c>
      <c r="E61" s="11">
        <v>36898</v>
      </c>
      <c r="F61" s="12" t="s">
        <v>278</v>
      </c>
      <c r="G61" s="13" t="s">
        <v>484</v>
      </c>
      <c r="H61" s="13" t="s">
        <v>482</v>
      </c>
    </row>
    <row r="62" spans="1:8" ht="15">
      <c r="A62" s="7">
        <v>45</v>
      </c>
      <c r="B62" s="8" t="str">
        <f>LEFT(F62,13)</f>
        <v>1911505410113</v>
      </c>
      <c r="C62" s="9" t="s">
        <v>279</v>
      </c>
      <c r="D62" s="10" t="s">
        <v>280</v>
      </c>
      <c r="E62" s="11">
        <v>37148</v>
      </c>
      <c r="F62" s="12" t="s">
        <v>281</v>
      </c>
      <c r="G62" s="13" t="s">
        <v>484</v>
      </c>
      <c r="H62" s="13" t="s">
        <v>482</v>
      </c>
    </row>
    <row r="63" spans="1:8" ht="15">
      <c r="A63" s="7">
        <v>46</v>
      </c>
      <c r="B63" s="8" t="str">
        <f>LEFT(F63,13)</f>
        <v>1911505410115</v>
      </c>
      <c r="C63" s="9" t="s">
        <v>282</v>
      </c>
      <c r="D63" s="10" t="s">
        <v>283</v>
      </c>
      <c r="E63" s="11">
        <v>37166</v>
      </c>
      <c r="F63" s="12" t="s">
        <v>284</v>
      </c>
      <c r="G63" s="13" t="s">
        <v>484</v>
      </c>
      <c r="H63" s="13" t="s">
        <v>482</v>
      </c>
    </row>
    <row r="64" spans="1:8" ht="15">
      <c r="A64" s="7">
        <v>47</v>
      </c>
      <c r="B64" s="8" t="str">
        <f>LEFT(F64,13)</f>
        <v>1911505410116</v>
      </c>
      <c r="C64" s="9" t="s">
        <v>285</v>
      </c>
      <c r="D64" s="10" t="s">
        <v>22</v>
      </c>
      <c r="E64" s="11">
        <v>37012</v>
      </c>
      <c r="F64" s="12" t="s">
        <v>286</v>
      </c>
      <c r="G64" s="13" t="s">
        <v>484</v>
      </c>
      <c r="H64" s="13" t="s">
        <v>482</v>
      </c>
    </row>
    <row r="65" spans="1:8" ht="15">
      <c r="A65" s="7">
        <v>48</v>
      </c>
      <c r="B65" s="8" t="str">
        <f>LEFT(F65,13)</f>
        <v>1911505410123</v>
      </c>
      <c r="C65" s="9" t="s">
        <v>71</v>
      </c>
      <c r="D65" s="10" t="s">
        <v>243</v>
      </c>
      <c r="E65" s="11">
        <v>36987</v>
      </c>
      <c r="F65" s="12" t="s">
        <v>287</v>
      </c>
      <c r="G65" s="13" t="s">
        <v>484</v>
      </c>
      <c r="H65" s="13" t="s">
        <v>482</v>
      </c>
    </row>
    <row r="66" spans="1:8" ht="15">
      <c r="A66" s="7">
        <v>49</v>
      </c>
      <c r="B66" s="8" t="str">
        <f>LEFT(F66,13)</f>
        <v>1911505410127</v>
      </c>
      <c r="C66" s="9" t="s">
        <v>288</v>
      </c>
      <c r="D66" s="10" t="s">
        <v>193</v>
      </c>
      <c r="E66" s="11">
        <v>37230</v>
      </c>
      <c r="F66" s="12" t="s">
        <v>289</v>
      </c>
      <c r="G66" s="13" t="s">
        <v>484</v>
      </c>
      <c r="H66" s="13" t="s">
        <v>482</v>
      </c>
    </row>
    <row r="67" spans="1:8" s="24" customFormat="1" ht="15">
      <c r="A67" s="7">
        <v>52</v>
      </c>
      <c r="B67" s="8" t="str">
        <f>LEFT(F67,13)</f>
        <v>1911505410137</v>
      </c>
      <c r="C67" s="9" t="s">
        <v>66</v>
      </c>
      <c r="D67" s="10" t="s">
        <v>296</v>
      </c>
      <c r="E67" s="11">
        <v>36961</v>
      </c>
      <c r="F67" s="12" t="s">
        <v>297</v>
      </c>
      <c r="G67" s="13" t="s">
        <v>484</v>
      </c>
      <c r="H67" s="13" t="s">
        <v>482</v>
      </c>
    </row>
    <row r="68" spans="1:8" s="24" customFormat="1" ht="15">
      <c r="A68" s="7">
        <v>55</v>
      </c>
      <c r="B68" s="8" t="str">
        <f>LEFT(F68,13)</f>
        <v>1911505410148</v>
      </c>
      <c r="C68" s="9" t="s">
        <v>301</v>
      </c>
      <c r="D68" s="10" t="s">
        <v>302</v>
      </c>
      <c r="E68" s="11">
        <v>36729</v>
      </c>
      <c r="F68" s="12" t="s">
        <v>303</v>
      </c>
      <c r="G68" s="13" t="s">
        <v>484</v>
      </c>
      <c r="H68" s="13" t="s">
        <v>482</v>
      </c>
    </row>
    <row r="69" spans="1:8" s="24" customFormat="1" ht="15">
      <c r="A69" s="7">
        <v>56</v>
      </c>
      <c r="B69" s="8" t="str">
        <f>LEFT(F69,13)</f>
        <v>1911505410149</v>
      </c>
      <c r="C69" s="9" t="s">
        <v>304</v>
      </c>
      <c r="D69" s="10" t="s">
        <v>305</v>
      </c>
      <c r="E69" s="11">
        <v>37226</v>
      </c>
      <c r="F69" s="12" t="s">
        <v>306</v>
      </c>
      <c r="G69" s="13" t="s">
        <v>484</v>
      </c>
      <c r="H69" s="13" t="s">
        <v>482</v>
      </c>
    </row>
    <row r="70" spans="1:8" s="24" customFormat="1" ht="15">
      <c r="A70" s="7">
        <v>58</v>
      </c>
      <c r="B70" s="8" t="str">
        <f>LEFT(F70,13)</f>
        <v>1911505510110</v>
      </c>
      <c r="C70" s="9" t="s">
        <v>310</v>
      </c>
      <c r="D70" s="10" t="s">
        <v>56</v>
      </c>
      <c r="E70" s="11">
        <v>37064</v>
      </c>
      <c r="F70" s="12" t="s">
        <v>311</v>
      </c>
      <c r="G70" s="13" t="s">
        <v>484</v>
      </c>
      <c r="H70" s="13" t="s">
        <v>482</v>
      </c>
    </row>
    <row r="71" spans="1:8" s="24" customFormat="1" ht="15">
      <c r="A71" s="7">
        <v>59</v>
      </c>
      <c r="B71" s="8" t="str">
        <f>LEFT(F71,13)</f>
        <v>1911505510115</v>
      </c>
      <c r="C71" s="9" t="s">
        <v>53</v>
      </c>
      <c r="D71" s="10" t="s">
        <v>22</v>
      </c>
      <c r="E71" s="11">
        <v>37117</v>
      </c>
      <c r="F71" s="12" t="s">
        <v>312</v>
      </c>
      <c r="G71" s="13" t="s">
        <v>484</v>
      </c>
      <c r="H71" s="13" t="s">
        <v>482</v>
      </c>
    </row>
    <row r="72" spans="1:8" s="24" customFormat="1" ht="15">
      <c r="A72" s="7">
        <v>61</v>
      </c>
      <c r="B72" s="8" t="str">
        <f>LEFT(F72,13)</f>
        <v>1911505510212</v>
      </c>
      <c r="C72" s="9" t="s">
        <v>314</v>
      </c>
      <c r="D72" s="10" t="s">
        <v>315</v>
      </c>
      <c r="E72" s="11">
        <v>34931</v>
      </c>
      <c r="F72" s="12" t="s">
        <v>316</v>
      </c>
      <c r="G72" s="13" t="s">
        <v>484</v>
      </c>
      <c r="H72" s="13" t="s">
        <v>482</v>
      </c>
    </row>
    <row r="73" spans="1:8" s="24" customFormat="1" ht="15">
      <c r="A73" s="7">
        <v>62</v>
      </c>
      <c r="B73" s="8" t="str">
        <f>LEFT(F73,13)</f>
        <v>1911505510245</v>
      </c>
      <c r="C73" s="9" t="s">
        <v>78</v>
      </c>
      <c r="D73" s="10" t="s">
        <v>317</v>
      </c>
      <c r="E73" s="11">
        <v>37032</v>
      </c>
      <c r="F73" s="12" t="s">
        <v>318</v>
      </c>
      <c r="G73" s="13" t="s">
        <v>484</v>
      </c>
      <c r="H73" s="13" t="s">
        <v>482</v>
      </c>
    </row>
    <row r="74" spans="1:8" s="24" customFormat="1" ht="15">
      <c r="A74" s="7">
        <v>63</v>
      </c>
      <c r="B74" s="8" t="str">
        <f>LEFT(F74,13)</f>
        <v>1911506410109</v>
      </c>
      <c r="C74" s="9" t="s">
        <v>319</v>
      </c>
      <c r="D74" s="10" t="s">
        <v>243</v>
      </c>
      <c r="E74" s="11">
        <v>37002</v>
      </c>
      <c r="F74" s="12" t="s">
        <v>320</v>
      </c>
      <c r="G74" s="13" t="s">
        <v>484</v>
      </c>
      <c r="H74" s="13" t="s">
        <v>482</v>
      </c>
    </row>
    <row r="75" spans="1:8" s="24" customFormat="1" ht="15">
      <c r="A75" s="7">
        <v>64</v>
      </c>
      <c r="B75" s="8" t="str">
        <f>LEFT(F75,13)</f>
        <v>1911506410117</v>
      </c>
      <c r="C75" s="9" t="s">
        <v>321</v>
      </c>
      <c r="D75" s="10" t="s">
        <v>103</v>
      </c>
      <c r="E75" s="11">
        <v>37141</v>
      </c>
      <c r="F75" s="12" t="s">
        <v>322</v>
      </c>
      <c r="G75" s="13" t="s">
        <v>484</v>
      </c>
      <c r="H75" s="13" t="s">
        <v>382</v>
      </c>
    </row>
    <row r="76" spans="1:8" s="24" customFormat="1" ht="15">
      <c r="A76" s="7">
        <v>66</v>
      </c>
      <c r="B76" s="8" t="str">
        <f>LEFT(F76,13)</f>
        <v>1911514110109</v>
      </c>
      <c r="C76" s="9" t="s">
        <v>326</v>
      </c>
      <c r="D76" s="10" t="s">
        <v>249</v>
      </c>
      <c r="E76" s="11">
        <v>37037</v>
      </c>
      <c r="F76" s="12" t="s">
        <v>327</v>
      </c>
      <c r="G76" s="13" t="s">
        <v>484</v>
      </c>
      <c r="H76" s="13" t="s">
        <v>382</v>
      </c>
    </row>
    <row r="77" spans="1:8" s="24" customFormat="1" ht="15">
      <c r="A77" s="7">
        <v>68</v>
      </c>
      <c r="B77" s="8" t="str">
        <f>LEFT(F77,13)</f>
        <v>1811504310107</v>
      </c>
      <c r="C77" s="9" t="s">
        <v>331</v>
      </c>
      <c r="D77" s="10" t="s">
        <v>332</v>
      </c>
      <c r="E77" s="11">
        <v>36570</v>
      </c>
      <c r="F77" s="12" t="s">
        <v>333</v>
      </c>
      <c r="G77" s="13" t="s">
        <v>484</v>
      </c>
      <c r="H77" s="13" t="s">
        <v>482</v>
      </c>
    </row>
    <row r="78" spans="1:8" s="24" customFormat="1" ht="15">
      <c r="A78" s="7">
        <v>69</v>
      </c>
      <c r="B78" s="8" t="str">
        <f>LEFT(F78,13)</f>
        <v>1811504310109</v>
      </c>
      <c r="C78" s="9" t="s">
        <v>334</v>
      </c>
      <c r="D78" s="10" t="s">
        <v>335</v>
      </c>
      <c r="E78" s="11">
        <v>36597</v>
      </c>
      <c r="F78" s="12" t="s">
        <v>336</v>
      </c>
      <c r="G78" s="13" t="s">
        <v>484</v>
      </c>
      <c r="H78" s="13" t="s">
        <v>482</v>
      </c>
    </row>
    <row r="79" spans="1:8" ht="15">
      <c r="A79" s="7">
        <v>70</v>
      </c>
      <c r="B79" s="8" t="str">
        <f>LEFT(F79,13)</f>
        <v>1811504310111</v>
      </c>
      <c r="C79" s="9" t="s">
        <v>337</v>
      </c>
      <c r="D79" s="10" t="s">
        <v>338</v>
      </c>
      <c r="E79" s="11">
        <v>36653</v>
      </c>
      <c r="F79" s="12" t="s">
        <v>339</v>
      </c>
      <c r="G79" s="13" t="s">
        <v>484</v>
      </c>
      <c r="H79" s="13" t="s">
        <v>482</v>
      </c>
    </row>
    <row r="80" spans="1:8" s="24" customFormat="1" ht="15">
      <c r="A80" s="7">
        <v>71</v>
      </c>
      <c r="B80" s="8" t="str">
        <f>LEFT(F80,13)</f>
        <v>1811504410128</v>
      </c>
      <c r="C80" s="9" t="s">
        <v>340</v>
      </c>
      <c r="D80" s="10" t="s">
        <v>341</v>
      </c>
      <c r="E80" s="11">
        <v>36805</v>
      </c>
      <c r="F80" s="12" t="s">
        <v>342</v>
      </c>
      <c r="G80" s="13" t="s">
        <v>484</v>
      </c>
      <c r="H80" s="13" t="s">
        <v>482</v>
      </c>
    </row>
    <row r="81" spans="1:8" s="24" customFormat="1" ht="15">
      <c r="A81" s="7">
        <v>73</v>
      </c>
      <c r="B81" s="8" t="str">
        <f>LEFT(F81,13)</f>
        <v>1811505120326</v>
      </c>
      <c r="C81" s="9" t="s">
        <v>120</v>
      </c>
      <c r="D81" s="10" t="s">
        <v>125</v>
      </c>
      <c r="E81" s="11">
        <v>36827</v>
      </c>
      <c r="F81" s="12" t="s">
        <v>345</v>
      </c>
      <c r="G81" s="13" t="s">
        <v>484</v>
      </c>
      <c r="H81" s="13" t="s">
        <v>482</v>
      </c>
    </row>
    <row r="82" spans="1:8" s="24" customFormat="1" ht="15">
      <c r="A82" s="7">
        <v>74</v>
      </c>
      <c r="B82" s="8" t="str">
        <f>LEFT(F82,13)</f>
        <v>1811514110114</v>
      </c>
      <c r="C82" s="9" t="s">
        <v>346</v>
      </c>
      <c r="D82" s="10" t="s">
        <v>347</v>
      </c>
      <c r="E82" s="11">
        <v>36812</v>
      </c>
      <c r="F82" s="12" t="s">
        <v>348</v>
      </c>
      <c r="G82" s="13" t="s">
        <v>484</v>
      </c>
      <c r="H82" s="13" t="s">
        <v>482</v>
      </c>
    </row>
    <row r="83" spans="1:8" s="24" customFormat="1" ht="15">
      <c r="A83" s="7">
        <v>75</v>
      </c>
      <c r="B83" s="8" t="str">
        <f>LEFT(F83,13)</f>
        <v>1811505120329</v>
      </c>
      <c r="C83" s="9" t="s">
        <v>349</v>
      </c>
      <c r="D83" s="10" t="s">
        <v>350</v>
      </c>
      <c r="E83" s="11">
        <v>36754</v>
      </c>
      <c r="F83" s="12" t="s">
        <v>351</v>
      </c>
      <c r="G83" s="13" t="s">
        <v>484</v>
      </c>
      <c r="H83" s="13" t="s">
        <v>482</v>
      </c>
    </row>
    <row r="84" spans="1:8" ht="15">
      <c r="A84" s="7">
        <v>78</v>
      </c>
      <c r="B84" s="8" t="str">
        <f>LEFT(F84,13)</f>
        <v>1811504410246</v>
      </c>
      <c r="C84" s="9" t="s">
        <v>358</v>
      </c>
      <c r="D84" s="10" t="s">
        <v>359</v>
      </c>
      <c r="E84" s="11">
        <v>36563</v>
      </c>
      <c r="F84" s="12" t="s">
        <v>360</v>
      </c>
      <c r="G84" s="13" t="s">
        <v>484</v>
      </c>
      <c r="H84" s="13" t="s">
        <v>482</v>
      </c>
    </row>
    <row r="85" spans="1:8" s="24" customFormat="1" ht="15">
      <c r="A85" s="7">
        <v>81</v>
      </c>
      <c r="B85" s="8" t="str">
        <f>LEFT(F85,13)</f>
        <v>1811504310246</v>
      </c>
      <c r="C85" s="9" t="s">
        <v>366</v>
      </c>
      <c r="D85" s="10" t="s">
        <v>165</v>
      </c>
      <c r="E85" s="11">
        <v>36734</v>
      </c>
      <c r="F85" s="12" t="s">
        <v>367</v>
      </c>
      <c r="G85" s="13" t="s">
        <v>484</v>
      </c>
      <c r="H85" s="13" t="s">
        <v>482</v>
      </c>
    </row>
    <row r="86" spans="1:8" s="24" customFormat="1" ht="15">
      <c r="A86" s="7">
        <v>82</v>
      </c>
      <c r="B86" s="8" t="str">
        <f>LEFT(F86,13)</f>
        <v>1811504310149</v>
      </c>
      <c r="C86" s="9" t="s">
        <v>368</v>
      </c>
      <c r="D86" s="10" t="s">
        <v>168</v>
      </c>
      <c r="E86" s="11">
        <v>36868</v>
      </c>
      <c r="F86" s="12" t="s">
        <v>369</v>
      </c>
      <c r="G86" s="13" t="s">
        <v>484</v>
      </c>
      <c r="H86" s="13" t="s">
        <v>482</v>
      </c>
    </row>
    <row r="87" spans="1:8" s="24" customFormat="1" ht="15">
      <c r="A87" s="7">
        <v>54</v>
      </c>
      <c r="B87" s="8" t="str">
        <f>LEFT(F87,13)</f>
        <v>1911505410147</v>
      </c>
      <c r="C87" s="9" t="s">
        <v>75</v>
      </c>
      <c r="D87" s="10" t="s">
        <v>276</v>
      </c>
      <c r="E87" s="11">
        <v>37141</v>
      </c>
      <c r="F87" s="49" t="s">
        <v>300</v>
      </c>
      <c r="G87" s="13" t="s">
        <v>484</v>
      </c>
      <c r="H87" s="13" t="s">
        <v>482</v>
      </c>
    </row>
    <row r="88" spans="1:8" s="24" customFormat="1" ht="15">
      <c r="A88" s="7">
        <v>72</v>
      </c>
      <c r="B88" s="8" t="str">
        <f>LEFT(F88,13)</f>
        <v>1811505120120</v>
      </c>
      <c r="C88" s="9" t="s">
        <v>343</v>
      </c>
      <c r="D88" s="10" t="s">
        <v>125</v>
      </c>
      <c r="E88" s="11">
        <v>36696</v>
      </c>
      <c r="F88" s="12" t="s">
        <v>344</v>
      </c>
      <c r="G88" s="13" t="s">
        <v>484</v>
      </c>
      <c r="H88" s="13" t="s">
        <v>382</v>
      </c>
    </row>
  </sheetData>
  <sheetProtection/>
  <autoFilter ref="A6:H88">
    <sortState ref="A7:H88">
      <sortCondition descending="1" sortBy="value" ref="G7:G88"/>
    </sortState>
  </autoFilter>
  <mergeCells count="9">
    <mergeCell ref="A4:C4"/>
    <mergeCell ref="D4:E4"/>
    <mergeCell ref="A5:E5"/>
    <mergeCell ref="A1:C1"/>
    <mergeCell ref="D1:E1"/>
    <mergeCell ref="A2:C2"/>
    <mergeCell ref="A3:C3"/>
    <mergeCell ref="D3:E3"/>
    <mergeCell ref="D2:F2"/>
  </mergeCells>
  <hyperlinks>
    <hyperlink ref="F24" r:id="rId1" display="1711504110127@sv.ute.udn.vn"/>
    <hyperlink ref="F87" r:id="rId2" display="1911505410147@sv.ute.udn.vn"/>
    <hyperlink ref="F26" r:id="rId3" display="1811505120124@sv.ute.udn.vn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C26" sqref="C26"/>
    </sheetView>
  </sheetViews>
  <sheetFormatPr defaultColWidth="33.00390625" defaultRowHeight="15"/>
  <cols>
    <col min="1" max="1" width="3.57421875" style="0" bestFit="1" customWidth="1"/>
    <col min="2" max="2" width="13.140625" style="0" bestFit="1" customWidth="1"/>
    <col min="3" max="3" width="14.421875" style="0" bestFit="1" customWidth="1"/>
    <col min="4" max="4" width="6.28125" style="0" bestFit="1" customWidth="1"/>
    <col min="5" max="5" width="10.421875" style="0" bestFit="1" customWidth="1"/>
    <col min="6" max="6" width="27.57421875" style="0" bestFit="1" customWidth="1"/>
    <col min="7" max="7" width="16.140625" style="0" bestFit="1" customWidth="1"/>
    <col min="8" max="8" width="25.7109375" style="0" bestFit="1" customWidth="1"/>
  </cols>
  <sheetData>
    <row r="1" spans="1:5" ht="15">
      <c r="A1" s="51" t="s">
        <v>0</v>
      </c>
      <c r="B1" s="51"/>
      <c r="C1" s="51"/>
      <c r="D1" s="50" t="s">
        <v>370</v>
      </c>
      <c r="E1" s="50"/>
    </row>
    <row r="2" spans="1:8" ht="15" customHeight="1">
      <c r="A2" s="51" t="s">
        <v>2</v>
      </c>
      <c r="B2" s="51"/>
      <c r="C2" s="51"/>
      <c r="D2" s="50" t="s">
        <v>371</v>
      </c>
      <c r="E2" s="50"/>
      <c r="F2" s="50"/>
      <c r="H2" s="47"/>
    </row>
    <row r="3" spans="1:5" ht="15">
      <c r="A3" s="51" t="s">
        <v>4</v>
      </c>
      <c r="B3" s="51"/>
      <c r="C3" s="51"/>
      <c r="D3" s="50" t="s">
        <v>5</v>
      </c>
      <c r="E3" s="50"/>
    </row>
    <row r="4" spans="1:5" ht="15">
      <c r="A4" s="51" t="s">
        <v>6</v>
      </c>
      <c r="B4" s="51"/>
      <c r="C4" s="51"/>
      <c r="D4" s="50" t="s">
        <v>372</v>
      </c>
      <c r="E4" s="50"/>
    </row>
    <row r="5" spans="1:5" ht="15">
      <c r="A5" s="52"/>
      <c r="B5" s="52"/>
      <c r="C5" s="52"/>
      <c r="D5" s="52"/>
      <c r="E5" s="52"/>
    </row>
    <row r="6" spans="1:9" ht="15">
      <c r="A6" s="39" t="s">
        <v>8</v>
      </c>
      <c r="B6" s="39" t="s">
        <v>9</v>
      </c>
      <c r="C6" s="39" t="s">
        <v>10</v>
      </c>
      <c r="D6" s="39" t="s">
        <v>11</v>
      </c>
      <c r="E6" s="39" t="s">
        <v>12</v>
      </c>
      <c r="F6" s="39" t="s">
        <v>171</v>
      </c>
      <c r="G6" s="39" t="s">
        <v>483</v>
      </c>
      <c r="H6" s="39" t="s">
        <v>481</v>
      </c>
      <c r="I6" s="14"/>
    </row>
    <row r="7" spans="1:9" s="24" customFormat="1" ht="15">
      <c r="A7" s="15">
        <v>3</v>
      </c>
      <c r="B7" s="15" t="str">
        <f>"171250513538"</f>
        <v>171250513538</v>
      </c>
      <c r="C7" s="16" t="s">
        <v>66</v>
      </c>
      <c r="D7" s="17" t="s">
        <v>98</v>
      </c>
      <c r="E7" s="18">
        <v>36133</v>
      </c>
      <c r="F7" s="13" t="str">
        <f>B7&amp;"@sv.ute.udn.vn"</f>
        <v>171250513538@sv.ute.udn.vn</v>
      </c>
      <c r="G7" s="13" t="s">
        <v>484</v>
      </c>
      <c r="H7" s="13" t="s">
        <v>482</v>
      </c>
      <c r="I7" s="14"/>
    </row>
    <row r="8" spans="1:8" s="24" customFormat="1" ht="15">
      <c r="A8" s="19">
        <v>1</v>
      </c>
      <c r="B8" s="19" t="str">
        <f>"171250513319"</f>
        <v>171250513319</v>
      </c>
      <c r="C8" s="20" t="s">
        <v>373</v>
      </c>
      <c r="D8" s="21" t="s">
        <v>374</v>
      </c>
      <c r="E8" s="22">
        <v>35987</v>
      </c>
      <c r="F8" s="23" t="str">
        <f>B8&amp;"@sv.ute.udn.vn"</f>
        <v>171250513319@sv.ute.udn.vn</v>
      </c>
      <c r="G8" s="23" t="s">
        <v>485</v>
      </c>
      <c r="H8" s="23" t="s">
        <v>382</v>
      </c>
    </row>
    <row r="9" spans="1:9" ht="15">
      <c r="A9" s="19">
        <v>2</v>
      </c>
      <c r="B9" s="19" t="str">
        <f>"171250513536"</f>
        <v>171250513536</v>
      </c>
      <c r="C9" s="20" t="s">
        <v>49</v>
      </c>
      <c r="D9" s="21" t="s">
        <v>375</v>
      </c>
      <c r="E9" s="22">
        <v>36439</v>
      </c>
      <c r="F9" s="23" t="str">
        <f>B9&amp;"@sv.ute.udn.vn"</f>
        <v>171250513536@sv.ute.udn.vn</v>
      </c>
      <c r="G9" s="23" t="s">
        <v>485</v>
      </c>
      <c r="H9" s="23" t="s">
        <v>382</v>
      </c>
      <c r="I9" s="24"/>
    </row>
    <row r="10" spans="1:8" s="24" customFormat="1" ht="15">
      <c r="A10" s="19">
        <v>4</v>
      </c>
      <c r="B10" s="19" t="str">
        <f>"161250523115"</f>
        <v>161250523115</v>
      </c>
      <c r="C10" s="20" t="s">
        <v>376</v>
      </c>
      <c r="D10" s="21" t="s">
        <v>377</v>
      </c>
      <c r="E10" s="22">
        <v>36081</v>
      </c>
      <c r="F10" s="23" t="str">
        <f>B10&amp;"@sv.ute.udn.vn"</f>
        <v>161250523115@sv.ute.udn.vn</v>
      </c>
      <c r="G10" s="23" t="s">
        <v>485</v>
      </c>
      <c r="H10" s="23" t="s">
        <v>382</v>
      </c>
    </row>
  </sheetData>
  <sheetProtection/>
  <autoFilter ref="A6:I10">
    <sortState ref="A7:I10">
      <sortCondition sortBy="value" ref="G7:G10"/>
    </sortState>
  </autoFilter>
  <mergeCells count="9">
    <mergeCell ref="A4:C4"/>
    <mergeCell ref="D4:E4"/>
    <mergeCell ref="A5:E5"/>
    <mergeCell ref="A1:C1"/>
    <mergeCell ref="D1:E1"/>
    <mergeCell ref="A2:C2"/>
    <mergeCell ref="A3:C3"/>
    <mergeCell ref="D3:E3"/>
    <mergeCell ref="D2:F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F22" sqref="F22"/>
    </sheetView>
  </sheetViews>
  <sheetFormatPr defaultColWidth="42.140625" defaultRowHeight="15"/>
  <cols>
    <col min="1" max="1" width="3.57421875" style="0" bestFit="1" customWidth="1"/>
    <col min="2" max="2" width="13.140625" style="0" bestFit="1" customWidth="1"/>
    <col min="3" max="3" width="9.57421875" style="0" bestFit="1" customWidth="1"/>
    <col min="4" max="4" width="4.8515625" style="0" bestFit="1" customWidth="1"/>
    <col min="5" max="5" width="10.421875" style="0" bestFit="1" customWidth="1"/>
    <col min="6" max="6" width="27.57421875" style="0" bestFit="1" customWidth="1"/>
    <col min="7" max="7" width="16.140625" style="0" bestFit="1" customWidth="1"/>
    <col min="8" max="8" width="25.7109375" style="0" bestFit="1" customWidth="1"/>
  </cols>
  <sheetData>
    <row r="1" spans="1:5" ht="15">
      <c r="A1" s="51" t="s">
        <v>0</v>
      </c>
      <c r="B1" s="51"/>
      <c r="C1" s="51"/>
      <c r="D1" s="50" t="s">
        <v>378</v>
      </c>
      <c r="E1" s="50"/>
    </row>
    <row r="2" spans="1:6" ht="15" customHeight="1">
      <c r="A2" s="51" t="s">
        <v>2</v>
      </c>
      <c r="B2" s="51"/>
      <c r="C2" s="51"/>
      <c r="D2" s="50" t="s">
        <v>379</v>
      </c>
      <c r="E2" s="50"/>
      <c r="F2" s="50"/>
    </row>
    <row r="3" spans="1:5" ht="15">
      <c r="A3" s="51" t="s">
        <v>4</v>
      </c>
      <c r="B3" s="51"/>
      <c r="C3" s="51"/>
      <c r="D3" s="50" t="s">
        <v>5</v>
      </c>
      <c r="E3" s="50"/>
    </row>
    <row r="4" spans="1:5" ht="15">
      <c r="A4" s="51" t="s">
        <v>6</v>
      </c>
      <c r="B4" s="51"/>
      <c r="C4" s="51"/>
      <c r="D4" s="50" t="s">
        <v>372</v>
      </c>
      <c r="E4" s="50"/>
    </row>
    <row r="5" spans="1:5" ht="15">
      <c r="A5" s="52"/>
      <c r="B5" s="52"/>
      <c r="C5" s="52"/>
      <c r="D5" s="52"/>
      <c r="E5" s="52"/>
    </row>
    <row r="6" spans="1:8" ht="15">
      <c r="A6" s="1" t="s">
        <v>8</v>
      </c>
      <c r="B6" s="1" t="s">
        <v>9</v>
      </c>
      <c r="C6" s="1" t="s">
        <v>10</v>
      </c>
      <c r="D6" s="1" t="s">
        <v>11</v>
      </c>
      <c r="E6" s="1" t="s">
        <v>12</v>
      </c>
      <c r="F6" s="1" t="s">
        <v>171</v>
      </c>
      <c r="G6" s="1" t="s">
        <v>483</v>
      </c>
      <c r="H6" s="1" t="s">
        <v>486</v>
      </c>
    </row>
    <row r="7" spans="1:8" s="24" customFormat="1" ht="15">
      <c r="A7" s="19">
        <v>1</v>
      </c>
      <c r="B7" s="19" t="str">
        <f>"171250443109"</f>
        <v>171250443109</v>
      </c>
      <c r="C7" s="20" t="s">
        <v>380</v>
      </c>
      <c r="D7" s="21" t="s">
        <v>22</v>
      </c>
      <c r="E7" s="22">
        <v>36196</v>
      </c>
      <c r="F7" s="23" t="str">
        <f>B7&amp;"@sv.ute.udn.vn"</f>
        <v>171250443109@sv.ute.udn.vn</v>
      </c>
      <c r="G7" s="23" t="s">
        <v>485</v>
      </c>
      <c r="H7" s="23" t="s">
        <v>382</v>
      </c>
    </row>
    <row r="8" spans="1:8" s="24" customFormat="1" ht="15">
      <c r="A8" s="19">
        <v>2</v>
      </c>
      <c r="B8" s="19" t="str">
        <f>"161250513161"</f>
        <v>161250513161</v>
      </c>
      <c r="C8" s="20" t="s">
        <v>381</v>
      </c>
      <c r="D8" s="21" t="s">
        <v>168</v>
      </c>
      <c r="E8" s="22">
        <v>34860</v>
      </c>
      <c r="F8" s="23" t="str">
        <f>B8&amp;"@sv.ute.udn.vn"</f>
        <v>161250513161@sv.ute.udn.vn</v>
      </c>
      <c r="G8" s="23" t="s">
        <v>485</v>
      </c>
      <c r="H8" s="23" t="s">
        <v>383</v>
      </c>
    </row>
  </sheetData>
  <sheetProtection/>
  <mergeCells count="9">
    <mergeCell ref="A4:C4"/>
    <mergeCell ref="D4:E4"/>
    <mergeCell ref="A5:E5"/>
    <mergeCell ref="A1:C1"/>
    <mergeCell ref="D1:E1"/>
    <mergeCell ref="A2:C2"/>
    <mergeCell ref="A3:C3"/>
    <mergeCell ref="D3:E3"/>
    <mergeCell ref="D2:F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Khánh Quỳnh</dc:creator>
  <cp:keywords/>
  <dc:description/>
  <cp:lastModifiedBy>DELL</cp:lastModifiedBy>
  <dcterms:created xsi:type="dcterms:W3CDTF">2020-08-20T15:47:33Z</dcterms:created>
  <dcterms:modified xsi:type="dcterms:W3CDTF">2020-08-29T11:13:54Z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