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115" windowHeight="7935" activeTab="2"/>
  </bookViews>
  <sheets>
    <sheet name="291CSDLI01" sheetId="1" r:id="rId1"/>
    <sheet name="291CSDLI02" sheetId="2" r:id="rId2"/>
    <sheet name="291CSDLI04" sheetId="3" r:id="rId3"/>
    <sheet name="Sheet1" sheetId="4" r:id="rId4"/>
  </sheets>
  <definedNames>
    <definedName name="_xlnm._FilterDatabase" localSheetId="0" hidden="1">'291CSDLI01'!$A$6:$I$67</definedName>
    <definedName name="_xlnm._FilterDatabase" localSheetId="1" hidden="1">'291CSDLI02'!$A$6:$I$82</definedName>
    <definedName name="_xlnm._FilterDatabase" localSheetId="2" hidden="1">'291CSDLI04'!$A$6:$J$32</definedName>
  </definedNames>
  <calcPr fullCalcOnLoad="1"/>
</workbook>
</file>

<file path=xl/sharedStrings.xml><?xml version="1.0" encoding="utf-8"?>
<sst xmlns="http://schemas.openxmlformats.org/spreadsheetml/2006/main" count="726" uniqueCount="287">
  <si>
    <t>Bảng điểm Lớp học phần :</t>
  </si>
  <si>
    <t>291CSDLI01</t>
  </si>
  <si>
    <t>Tên học phần :</t>
  </si>
  <si>
    <t>Cơ sở dữ liệu I - Số TC: 2</t>
  </si>
  <si>
    <t>Giảng viên :</t>
  </si>
  <si>
    <t>Hoàng Thị Mỹ Lệ</t>
  </si>
  <si>
    <t>Lịch học :</t>
  </si>
  <si>
    <t>A206 - Thứ 2(9-11)</t>
  </si>
  <si>
    <t>STT</t>
  </si>
  <si>
    <t>Mã sinh viên</t>
  </si>
  <si>
    <t>Họ</t>
  </si>
  <si>
    <t>Tên</t>
  </si>
  <si>
    <t>Ngày sinh</t>
  </si>
  <si>
    <t>ÔNG VĂN</t>
  </si>
  <si>
    <t>CHƯƠNG</t>
  </si>
  <si>
    <t>NGÔ NHẬT</t>
  </si>
  <si>
    <t>DƯƠNG</t>
  </si>
  <si>
    <t>LÊ LƯƠNG MINH</t>
  </si>
  <si>
    <t>HIẾU</t>
  </si>
  <si>
    <t>LÊ NGỌC</t>
  </si>
  <si>
    <t>HOÀNG VĂN</t>
  </si>
  <si>
    <t>KHÁ</t>
  </si>
  <si>
    <t>TRẦN MINH</t>
  </si>
  <si>
    <t>NGHĨA</t>
  </si>
  <si>
    <t>VĂN THANH</t>
  </si>
  <si>
    <t>NGUYÊN</t>
  </si>
  <si>
    <t>NGUYỄN THÀNH</t>
  </si>
  <si>
    <t>NHANH</t>
  </si>
  <si>
    <t>NGUYỄN NGỌC</t>
  </si>
  <si>
    <t>PHONG</t>
  </si>
  <si>
    <t>VÕ XUÂN</t>
  </si>
  <si>
    <t>PHÚC</t>
  </si>
  <si>
    <t>NGUYỄN CÔNG</t>
  </si>
  <si>
    <t>TẠN</t>
  </si>
  <si>
    <t>TRẦN THIỆN</t>
  </si>
  <si>
    <t>TÂM</t>
  </si>
  <si>
    <t>PHẠM XUÂN</t>
  </si>
  <si>
    <t>TOÁN</t>
  </si>
  <si>
    <t>HỒ TRẦN THANH</t>
  </si>
  <si>
    <t>TUẤN</t>
  </si>
  <si>
    <t>LÊ CÔNG</t>
  </si>
  <si>
    <t>TÙNG</t>
  </si>
  <si>
    <t>NGUYỄN VĂN</t>
  </si>
  <si>
    <t>THUẤN</t>
  </si>
  <si>
    <t>TRẦN CÔNG</t>
  </si>
  <si>
    <t>TRƯỜNG</t>
  </si>
  <si>
    <t>LÊ THỊ TRÚC</t>
  </si>
  <si>
    <t>VY</t>
  </si>
  <si>
    <t>NGUYỄN ĐĂNG</t>
  </si>
  <si>
    <t>KHOA</t>
  </si>
  <si>
    <t>TRỊNH HOÀNG DUY</t>
  </si>
  <si>
    <t>ANH</t>
  </si>
  <si>
    <t>LÊ THANH</t>
  </si>
  <si>
    <t>BÌNH</t>
  </si>
  <si>
    <t>LƯƠNG VĂN</t>
  </si>
  <si>
    <t>TRẦN</t>
  </si>
  <si>
    <t>ĐẠI</t>
  </si>
  <si>
    <t>PHẠM VĂN</t>
  </si>
  <si>
    <t>ĐÔNG</t>
  </si>
  <si>
    <t>NGÔ ĐÌNH HOÀNG</t>
  </si>
  <si>
    <t>HÀ</t>
  </si>
  <si>
    <t>ĐẶNG CHÍ</t>
  </si>
  <si>
    <t>HÒA</t>
  </si>
  <si>
    <t>NGUYỄN MẬU</t>
  </si>
  <si>
    <t>HOÀNG</t>
  </si>
  <si>
    <t>TRƯƠNG VIỆT</t>
  </si>
  <si>
    <t>DƯƠNG TRÍ</t>
  </si>
  <si>
    <t>HÙNG</t>
  </si>
  <si>
    <t>NGUYỄN QUANG</t>
  </si>
  <si>
    <t>HUY</t>
  </si>
  <si>
    <t>NGUYỄN TRỌNG</t>
  </si>
  <si>
    <t>HƯNG</t>
  </si>
  <si>
    <t>NGUYỄN THỊ THANH</t>
  </si>
  <si>
    <t>TRẦN THỊ LAN</t>
  </si>
  <si>
    <t>HƯƠNG</t>
  </si>
  <si>
    <t>TRẦN VĂN</t>
  </si>
  <si>
    <t>KHÁNH</t>
  </si>
  <si>
    <t>NGUYỄN HOÀNG KẾ</t>
  </si>
  <si>
    <t>LONG</t>
  </si>
  <si>
    <t>NGUYỄN KIÊM</t>
  </si>
  <si>
    <t>LỰC</t>
  </si>
  <si>
    <t>TRẦN HẢI</t>
  </si>
  <si>
    <t>NAM</t>
  </si>
  <si>
    <t>TƯỞNG THỊ MỸ</t>
  </si>
  <si>
    <t>NGA</t>
  </si>
  <si>
    <t>NHÂN</t>
  </si>
  <si>
    <t>QUỲNH</t>
  </si>
  <si>
    <t>BÙI VĂN</t>
  </si>
  <si>
    <t>SỶ</t>
  </si>
  <si>
    <t>TRẦN Y</t>
  </si>
  <si>
    <t>TIẾN</t>
  </si>
  <si>
    <t>NGUYỄN THỊ CẨM</t>
  </si>
  <si>
    <t>TÚ</t>
  </si>
  <si>
    <t>TUYỀN</t>
  </si>
  <si>
    <t>HÀ VĂN</t>
  </si>
  <si>
    <t>THANH</t>
  </si>
  <si>
    <t>PHAN THỊ THANH</t>
  </si>
  <si>
    <t>THẢO</t>
  </si>
  <si>
    <t>ĐẶNG VĂN</t>
  </si>
  <si>
    <t>THIỆN</t>
  </si>
  <si>
    <t>BÙI VIỆT</t>
  </si>
  <si>
    <t>THỊNH</t>
  </si>
  <si>
    <t>NGÔ VĂN</t>
  </si>
  <si>
    <t>THUẦN</t>
  </si>
  <si>
    <t>NGUYỄN THỊ THU</t>
  </si>
  <si>
    <t>THỦY</t>
  </si>
  <si>
    <t>NGUYỄN THỊ NHƯ</t>
  </si>
  <si>
    <t>Ý</t>
  </si>
  <si>
    <t>ĐINH HUY</t>
  </si>
  <si>
    <t>Tào Viết</t>
  </si>
  <si>
    <t>Bảo</t>
  </si>
  <si>
    <t>Hà Phước</t>
  </si>
  <si>
    <t>Dưỡng</t>
  </si>
  <si>
    <t>Nguyễn Viết</t>
  </si>
  <si>
    <t>Hoàng</t>
  </si>
  <si>
    <t>Nguyễn Hữu</t>
  </si>
  <si>
    <t>Khương</t>
  </si>
  <si>
    <t>Nguyễn Thành</t>
  </si>
  <si>
    <t>Nhơn</t>
  </si>
  <si>
    <t>Trần Gia</t>
  </si>
  <si>
    <t>Phước</t>
  </si>
  <si>
    <t>Nguyễn Tân</t>
  </si>
  <si>
    <t>Tiến</t>
  </si>
  <si>
    <t>Nguyễn Văn</t>
  </si>
  <si>
    <t>Tuấn</t>
  </si>
  <si>
    <t>email</t>
  </si>
  <si>
    <t>Đăng kí</t>
  </si>
  <si>
    <t>Chưa đăng kí</t>
  </si>
  <si>
    <t>Đã đăng kí</t>
  </si>
  <si>
    <t>291CSDLI02</t>
  </si>
  <si>
    <t>A218 - Thứ 3(3-5)</t>
  </si>
  <si>
    <t>Đăng kí thi online</t>
  </si>
  <si>
    <t>NGÔ HOÀNG</t>
  </si>
  <si>
    <t>HỒ THỊ VÂN</t>
  </si>
  <si>
    <t>LÊ HUỲNH</t>
  </si>
  <si>
    <t>BẢO</t>
  </si>
  <si>
    <t>BẰNG</t>
  </si>
  <si>
    <t>HỒ THÁI</t>
  </si>
  <si>
    <t>LÊ VĂN BẢO</t>
  </si>
  <si>
    <t>CHUNG</t>
  </si>
  <si>
    <t>NGUYỄN VŨ</t>
  </si>
  <si>
    <t>DŨNG</t>
  </si>
  <si>
    <t>PHAN QUỐC</t>
  </si>
  <si>
    <t>ĐẠT</t>
  </si>
  <si>
    <t>NGUYỄN VĂN THÀNH</t>
  </si>
  <si>
    <t>LÊ THÀNH</t>
  </si>
  <si>
    <t>ĐỨC</t>
  </si>
  <si>
    <t>LƯU VĂN</t>
  </si>
  <si>
    <t>NGUYỄN THỊ KHÁNH</t>
  </si>
  <si>
    <t>HẠ</t>
  </si>
  <si>
    <t>CAO THỊ THÚY</t>
  </si>
  <si>
    <t>HẰNG</t>
  </si>
  <si>
    <t>VY QUANG</t>
  </si>
  <si>
    <t>HIỆP</t>
  </si>
  <si>
    <t>NGUYỄN MINH</t>
  </si>
  <si>
    <t>TĂNG THỊ THU</t>
  </si>
  <si>
    <t>ĐỖ ĐỨC</t>
  </si>
  <si>
    <t>KHANG</t>
  </si>
  <si>
    <t>NGUYỄN ĐÌNH</t>
  </si>
  <si>
    <t>LINH</t>
  </si>
  <si>
    <t>NGUYỄN CAO DUY</t>
  </si>
  <si>
    <t>LƯƠNG VĨNH</t>
  </si>
  <si>
    <t>TRẦN THỊ PHƯƠNG</t>
  </si>
  <si>
    <t>NHI</t>
  </si>
  <si>
    <t>HỒ THIỆN</t>
  </si>
  <si>
    <t>PHƯỚC</t>
  </si>
  <si>
    <t>TRẦN ANH</t>
  </si>
  <si>
    <t>QUÂN</t>
  </si>
  <si>
    <t>NGUYỄN HỒNG</t>
  </si>
  <si>
    <t>SƠN</t>
  </si>
  <si>
    <t>VÕ QUANG</t>
  </si>
  <si>
    <t>TẤN</t>
  </si>
  <si>
    <t>TÂY</t>
  </si>
  <si>
    <t>PHAN THÀNH</t>
  </si>
  <si>
    <t>VÕ THÀNH</t>
  </si>
  <si>
    <t>NGUYỄN QUỐC</t>
  </si>
  <si>
    <t>TOẢN</t>
  </si>
  <si>
    <t>LÊ QUỐC</t>
  </si>
  <si>
    <t>PHAN HỮU</t>
  </si>
  <si>
    <t>TƯỜNG</t>
  </si>
  <si>
    <t>TRƯƠNG CÔNG</t>
  </si>
  <si>
    <t>THÀNH</t>
  </si>
  <si>
    <t>PHAN VĂN</t>
  </si>
  <si>
    <t>HUỲNH VĂN</t>
  </si>
  <si>
    <t>NGUYỄN THỊ</t>
  </si>
  <si>
    <t>THOA</t>
  </si>
  <si>
    <t>VIỆT</t>
  </si>
  <si>
    <t>NGUYỄN HOÀNG</t>
  </si>
  <si>
    <t>ĐỖ HỒNG</t>
  </si>
  <si>
    <t>ÂN</t>
  </si>
  <si>
    <t>NGUYỄN THANH</t>
  </si>
  <si>
    <t>CƯỜNG</t>
  </si>
  <si>
    <t>VĂN NGỌC</t>
  </si>
  <si>
    <t>NGUYỄN XUÂN</t>
  </si>
  <si>
    <t>TRẦN ĐÌNH</t>
  </si>
  <si>
    <t>ĐƯỢC</t>
  </si>
  <si>
    <t>HOÀN</t>
  </si>
  <si>
    <t>PHẠM</t>
  </si>
  <si>
    <t>KHUYẾN</t>
  </si>
  <si>
    <t>DƯƠNG THỊ</t>
  </si>
  <si>
    <t>MIÊN</t>
  </si>
  <si>
    <t>NGUYỄN LÊ</t>
  </si>
  <si>
    <t>MINH</t>
  </si>
  <si>
    <t>HUỲNH TẤN</t>
  </si>
  <si>
    <t>NGUYỄN TẤN</t>
  </si>
  <si>
    <t>NĂM</t>
  </si>
  <si>
    <t>ĐOÀN NGỌC PHÚ</t>
  </si>
  <si>
    <t>QUỐC</t>
  </si>
  <si>
    <t>PHẠM THANH</t>
  </si>
  <si>
    <t>ĐỖ VĂN</t>
  </si>
  <si>
    <t>HOÀNG MINH</t>
  </si>
  <si>
    <t>THẮNG</t>
  </si>
  <si>
    <t>THIÊN</t>
  </si>
  <si>
    <t>BÙI CHÍ</t>
  </si>
  <si>
    <t>THÔNG</t>
  </si>
  <si>
    <t>THUẬN</t>
  </si>
  <si>
    <t>NGUYỄN THỊ PHI</t>
  </si>
  <si>
    <t>THƯƠNG</t>
  </si>
  <si>
    <t>VÕ DUY</t>
  </si>
  <si>
    <t>VŨ</t>
  </si>
  <si>
    <t>ĐẬU THÁI</t>
  </si>
  <si>
    <t>CÔNG</t>
  </si>
  <si>
    <t>NGUYỄN THỊ THÙY</t>
  </si>
  <si>
    <t>NGUYỄN THỊ HOÀNG</t>
  </si>
  <si>
    <t>NGUYỄN THỊ Ý</t>
  </si>
  <si>
    <t>VÕ THỊ NHƯ</t>
  </si>
  <si>
    <t>Đoàn Viết</t>
  </si>
  <si>
    <t>Chính</t>
  </si>
  <si>
    <t>Đoàn Huy</t>
  </si>
  <si>
    <t>Doãn</t>
  </si>
  <si>
    <t>Lê Thị Ly</t>
  </si>
  <si>
    <t>Na</t>
  </si>
  <si>
    <t>Lê Văn</t>
  </si>
  <si>
    <t>Thắng</t>
  </si>
  <si>
    <t>Võ Văn</t>
  </si>
  <si>
    <t>Thành</t>
  </si>
  <si>
    <t>Nguyễn Thế</t>
  </si>
  <si>
    <t>Viễn</t>
  </si>
  <si>
    <t>291CSDLI04</t>
  </si>
  <si>
    <t>OL - Thứ 8(7-10)</t>
  </si>
  <si>
    <t>NGÔ NGUYỄN TRƯỜNG</t>
  </si>
  <si>
    <t>DUY</t>
  </si>
  <si>
    <t>VĂN HỮU</t>
  </si>
  <si>
    <t>ĐỖ HUỲNH NGỌC</t>
  </si>
  <si>
    <t>THẾ</t>
  </si>
  <si>
    <t>HOÀNG TRẦN VĂN</t>
  </si>
  <si>
    <t>TRƯƠNG QUANG</t>
  </si>
  <si>
    <t>NHẬT</t>
  </si>
  <si>
    <t>ĐỖ THANH</t>
  </si>
  <si>
    <t>HÓA</t>
  </si>
  <si>
    <t>HUỲNH MINH</t>
  </si>
  <si>
    <t>NGUYỄN PHAN ĐĂNG</t>
  </si>
  <si>
    <t>NGÔ THÀNH</t>
  </si>
  <si>
    <t>TRẦN LÊ NHẬT</t>
  </si>
  <si>
    <t>TRẦN TẤN</t>
  </si>
  <si>
    <t>BÙI XUÂN</t>
  </si>
  <si>
    <t>QUANG</t>
  </si>
  <si>
    <t>LÊ PHÚC</t>
  </si>
  <si>
    <t>TÂN</t>
  </si>
  <si>
    <t>TÌNH</t>
  </si>
  <si>
    <t>PHẠM VIẾT</t>
  </si>
  <si>
    <t>TRUNG</t>
  </si>
  <si>
    <t>ĐÀO TRUNG</t>
  </si>
  <si>
    <t>TRỰC</t>
  </si>
  <si>
    <t>PHẠM NGỌC</t>
  </si>
  <si>
    <t>Trần Quang</t>
  </si>
  <si>
    <t>Huy</t>
  </si>
  <si>
    <t>Bùi Văn</t>
  </si>
  <si>
    <t>Khoa</t>
  </si>
  <si>
    <t>Trương Thị Thu</t>
  </si>
  <si>
    <t>Mến</t>
  </si>
  <si>
    <t>Ksor -</t>
  </si>
  <si>
    <t>Sret</t>
  </si>
  <si>
    <t>Phan Văn</t>
  </si>
  <si>
    <t>Phạm Văn</t>
  </si>
  <si>
    <t>Thịnh</t>
  </si>
  <si>
    <t>Thiên</t>
  </si>
  <si>
    <t>Đã đăng kí thi online</t>
  </si>
  <si>
    <t>Ghi chú</t>
  </si>
  <si>
    <t>Đã tham gia vào lớp thi</t>
  </si>
  <si>
    <t>Đã thi tập trung ngày 15/8</t>
  </si>
  <si>
    <t>Xác nhận thi Online</t>
  </si>
  <si>
    <t>Đã xác nhận thi</t>
  </si>
  <si>
    <t>Chưa xác nhận</t>
  </si>
  <si>
    <t>Yêu cầu chỉnh 0 thành 1</t>
  </si>
  <si>
    <t>R</t>
  </si>
  <si>
    <t>Vắng thi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</si>
</sst>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wrapText="1"/>
    </xf>
    <xf numFmtId="14" fontId="40" fillId="0" borderId="10" xfId="0" applyNumberFormat="1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left" wrapText="1"/>
    </xf>
    <xf numFmtId="14" fontId="40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40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 horizontal="left" wrapText="1"/>
    </xf>
    <xf numFmtId="14" fontId="40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/>
    </xf>
    <xf numFmtId="0" fontId="39" fillId="0" borderId="0" xfId="0" applyFont="1" applyAlignment="1">
      <alignment horizontal="left" vertic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left" wrapText="1"/>
    </xf>
    <xf numFmtId="14" fontId="4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40" fillId="35" borderId="10" xfId="0" applyFont="1" applyFill="1" applyBorder="1" applyAlignment="1">
      <alignment horizontal="center" wrapText="1"/>
    </xf>
    <xf numFmtId="0" fontId="40" fillId="35" borderId="10" xfId="0" applyFont="1" applyFill="1" applyBorder="1" applyAlignment="1">
      <alignment wrapText="1"/>
    </xf>
    <xf numFmtId="0" fontId="40" fillId="35" borderId="10" xfId="0" applyFont="1" applyFill="1" applyBorder="1" applyAlignment="1">
      <alignment horizontal="left" wrapText="1"/>
    </xf>
    <xf numFmtId="14" fontId="40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40" fillId="36" borderId="10" xfId="0" applyFont="1" applyFill="1" applyBorder="1" applyAlignment="1">
      <alignment horizontal="center" wrapText="1"/>
    </xf>
    <xf numFmtId="0" fontId="40" fillId="36" borderId="10" xfId="0" applyFont="1" applyFill="1" applyBorder="1" applyAlignment="1">
      <alignment wrapText="1"/>
    </xf>
    <xf numFmtId="0" fontId="40" fillId="36" borderId="10" xfId="0" applyFont="1" applyFill="1" applyBorder="1" applyAlignment="1">
      <alignment horizontal="left" wrapText="1"/>
    </xf>
    <xf numFmtId="14" fontId="40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 wrapText="1"/>
    </xf>
    <xf numFmtId="0" fontId="0" fillId="36" borderId="0" xfId="0" applyFill="1" applyAlignment="1">
      <alignment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21" fillId="37" borderId="10" xfId="0" applyFont="1" applyFill="1" applyBorder="1" applyAlignment="1">
      <alignment horizontal="center" wrapText="1"/>
    </xf>
    <xf numFmtId="0" fontId="21" fillId="37" borderId="10" xfId="0" applyFont="1" applyFill="1" applyBorder="1" applyAlignment="1">
      <alignment wrapText="1"/>
    </xf>
    <xf numFmtId="0" fontId="21" fillId="37" borderId="10" xfId="0" applyFont="1" applyFill="1" applyBorder="1" applyAlignment="1">
      <alignment horizontal="left" wrapText="1"/>
    </xf>
    <xf numFmtId="14" fontId="21" fillId="37" borderId="10" xfId="0" applyNumberFormat="1" applyFont="1" applyFill="1" applyBorder="1" applyAlignment="1">
      <alignment horizontal="center" wrapText="1"/>
    </xf>
    <xf numFmtId="0" fontId="22" fillId="37" borderId="10" xfId="0" applyFont="1" applyFill="1" applyBorder="1" applyAlignment="1">
      <alignment wrapText="1"/>
    </xf>
    <xf numFmtId="0" fontId="22" fillId="3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533"/>
  <sheetViews>
    <sheetView showGridLines="0" zoomScalePageLayoutView="0" workbookViewId="0" topLeftCell="A19">
      <selection activeCell="H40" sqref="H40"/>
    </sheetView>
  </sheetViews>
  <sheetFormatPr defaultColWidth="56.8515625" defaultRowHeight="15"/>
  <cols>
    <col min="1" max="1" width="3.57421875" style="0" bestFit="1" customWidth="1"/>
    <col min="2" max="2" width="14.140625" style="0" bestFit="1" customWidth="1"/>
    <col min="3" max="3" width="16.140625" style="0" bestFit="1" customWidth="1"/>
    <col min="4" max="4" width="8.00390625" style="0" bestFit="1" customWidth="1"/>
    <col min="5" max="5" width="10.421875" style="0" bestFit="1" customWidth="1"/>
    <col min="6" max="6" width="28.57421875" style="0" bestFit="1" customWidth="1"/>
    <col min="7" max="7" width="20.7109375" style="0" bestFit="1" customWidth="1"/>
    <col min="8" max="8" width="12.140625" style="0" bestFit="1" customWidth="1"/>
    <col min="9" max="9" width="21.57421875" style="0" bestFit="1" customWidth="1"/>
  </cols>
  <sheetData>
    <row r="1" spans="1:5" ht="15">
      <c r="A1" s="38" t="s">
        <v>0</v>
      </c>
      <c r="B1" s="38"/>
      <c r="C1" s="38"/>
      <c r="D1" s="39" t="s">
        <v>1</v>
      </c>
      <c r="E1" s="39"/>
    </row>
    <row r="2" spans="1:7" ht="15" customHeight="1">
      <c r="A2" s="38" t="s">
        <v>2</v>
      </c>
      <c r="B2" s="38"/>
      <c r="C2" s="38"/>
      <c r="D2" s="39" t="s">
        <v>3</v>
      </c>
      <c r="E2" s="39"/>
      <c r="F2" s="39"/>
      <c r="G2" s="19"/>
    </row>
    <row r="3" spans="1:5" ht="15">
      <c r="A3" s="38" t="s">
        <v>4</v>
      </c>
      <c r="B3" s="38"/>
      <c r="C3" s="38"/>
      <c r="D3" s="39" t="s">
        <v>5</v>
      </c>
      <c r="E3" s="39"/>
    </row>
    <row r="4" spans="1:5" ht="15">
      <c r="A4" s="38" t="s">
        <v>6</v>
      </c>
      <c r="B4" s="38"/>
      <c r="C4" s="38"/>
      <c r="D4" s="39" t="s">
        <v>7</v>
      </c>
      <c r="E4" s="39"/>
    </row>
    <row r="5" spans="1:5" ht="15">
      <c r="A5" s="40"/>
      <c r="B5" s="40"/>
      <c r="C5" s="40"/>
      <c r="D5" s="40"/>
      <c r="E5" s="40"/>
    </row>
    <row r="6" spans="1:9" ht="15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125</v>
      </c>
      <c r="G6" s="1" t="s">
        <v>281</v>
      </c>
      <c r="H6" s="1" t="s">
        <v>126</v>
      </c>
      <c r="I6" s="1" t="s">
        <v>278</v>
      </c>
    </row>
    <row r="7" spans="1:9" s="18" customFormat="1" ht="15">
      <c r="A7" s="26">
        <v>7</v>
      </c>
      <c r="B7" s="26" t="str">
        <f>"1911505310138"</f>
        <v>1911505310138</v>
      </c>
      <c r="C7" s="27" t="s">
        <v>24</v>
      </c>
      <c r="D7" s="28" t="s">
        <v>25</v>
      </c>
      <c r="E7" s="29">
        <v>37067</v>
      </c>
      <c r="F7" s="30" t="str">
        <f aca="true" t="shared" si="0" ref="F7:F38">B7&amp;"@sv.ute.udn.vn"</f>
        <v>1911505310138@sv.ute.udn.vn</v>
      </c>
      <c r="G7" s="30" t="s">
        <v>283</v>
      </c>
      <c r="H7" s="30" t="s">
        <v>128</v>
      </c>
      <c r="I7" s="30"/>
    </row>
    <row r="8" spans="1:9" ht="15">
      <c r="A8" s="2">
        <v>20</v>
      </c>
      <c r="B8" s="2" t="str">
        <f>"1911505310201"</f>
        <v>1911505310201</v>
      </c>
      <c r="C8" s="4" t="s">
        <v>50</v>
      </c>
      <c r="D8" s="5" t="s">
        <v>51</v>
      </c>
      <c r="E8" s="6">
        <v>36941</v>
      </c>
      <c r="F8" s="3" t="str">
        <f t="shared" si="0"/>
        <v>1911505310201@sv.ute.udn.vn</v>
      </c>
      <c r="G8" s="17" t="s">
        <v>282</v>
      </c>
      <c r="H8" s="3" t="s">
        <v>128</v>
      </c>
      <c r="I8" s="3"/>
    </row>
    <row r="9" spans="1:9" s="18" customFormat="1" ht="15">
      <c r="A9" s="20">
        <v>54</v>
      </c>
      <c r="B9" s="20" t="str">
        <f>"1811505410201"</f>
        <v>1811505410201</v>
      </c>
      <c r="C9" s="21" t="s">
        <v>109</v>
      </c>
      <c r="D9" s="22" t="s">
        <v>110</v>
      </c>
      <c r="E9" s="23">
        <v>36526</v>
      </c>
      <c r="F9" s="24" t="str">
        <f t="shared" si="0"/>
        <v>1811505410201@sv.ute.udn.vn</v>
      </c>
      <c r="G9" s="17" t="s">
        <v>282</v>
      </c>
      <c r="H9" s="24" t="s">
        <v>128</v>
      </c>
      <c r="I9" s="24"/>
    </row>
    <row r="10" spans="1:9" s="18" customFormat="1" ht="15">
      <c r="A10" s="2">
        <v>21</v>
      </c>
      <c r="B10" s="2" t="str">
        <f>"1911505310203"</f>
        <v>1911505310203</v>
      </c>
      <c r="C10" s="4" t="s">
        <v>52</v>
      </c>
      <c r="D10" s="5" t="s">
        <v>53</v>
      </c>
      <c r="E10" s="6">
        <v>36667</v>
      </c>
      <c r="F10" s="3" t="str">
        <f t="shared" si="0"/>
        <v>1911505310203@sv.ute.udn.vn</v>
      </c>
      <c r="G10" s="17" t="s">
        <v>282</v>
      </c>
      <c r="H10" s="3" t="s">
        <v>128</v>
      </c>
      <c r="I10" s="3" t="s">
        <v>279</v>
      </c>
    </row>
    <row r="11" spans="1:9" s="18" customFormat="1" ht="15">
      <c r="A11" s="2">
        <v>1</v>
      </c>
      <c r="B11" s="2" t="str">
        <f>"1911505310108"</f>
        <v>1911505310108</v>
      </c>
      <c r="C11" s="4" t="s">
        <v>13</v>
      </c>
      <c r="D11" s="5" t="s">
        <v>14</v>
      </c>
      <c r="E11" s="6">
        <v>36893</v>
      </c>
      <c r="F11" s="3" t="str">
        <f t="shared" si="0"/>
        <v>1911505310108@sv.ute.udn.vn</v>
      </c>
      <c r="G11" s="17" t="s">
        <v>282</v>
      </c>
      <c r="H11" s="3" t="s">
        <v>128</v>
      </c>
      <c r="I11" s="3"/>
    </row>
    <row r="12" spans="1:9" s="18" customFormat="1" ht="15">
      <c r="A12" s="2">
        <v>22</v>
      </c>
      <c r="B12" s="2" t="str">
        <f>"1911505310205"</f>
        <v>1911505310205</v>
      </c>
      <c r="C12" s="4" t="s">
        <v>54</v>
      </c>
      <c r="D12" s="5" t="s">
        <v>14</v>
      </c>
      <c r="E12" s="6">
        <v>37164</v>
      </c>
      <c r="F12" s="3" t="str">
        <f t="shared" si="0"/>
        <v>1911505310205@sv.ute.udn.vn</v>
      </c>
      <c r="G12" s="17" t="s">
        <v>282</v>
      </c>
      <c r="H12" s="3" t="s">
        <v>128</v>
      </c>
      <c r="I12" s="3"/>
    </row>
    <row r="13" spans="1:9" s="18" customFormat="1" ht="15">
      <c r="A13" s="2">
        <v>23</v>
      </c>
      <c r="B13" s="2" t="str">
        <f>"1911505310207"</f>
        <v>1911505310207</v>
      </c>
      <c r="C13" s="4" t="s">
        <v>55</v>
      </c>
      <c r="D13" s="5" t="s">
        <v>56</v>
      </c>
      <c r="E13" s="6">
        <v>36915</v>
      </c>
      <c r="F13" s="3" t="str">
        <f t="shared" si="0"/>
        <v>1911505310207@sv.ute.udn.vn</v>
      </c>
      <c r="G13" s="17" t="s">
        <v>282</v>
      </c>
      <c r="H13" s="3" t="s">
        <v>128</v>
      </c>
      <c r="I13" s="3"/>
    </row>
    <row r="14" spans="1:9" s="18" customFormat="1" ht="15">
      <c r="A14" s="2">
        <v>24</v>
      </c>
      <c r="B14" s="2" t="str">
        <f>"1911505310208"</f>
        <v>1911505310208</v>
      </c>
      <c r="C14" s="4" t="s">
        <v>57</v>
      </c>
      <c r="D14" s="5" t="s">
        <v>58</v>
      </c>
      <c r="E14" s="6">
        <v>37105</v>
      </c>
      <c r="F14" s="3" t="str">
        <f t="shared" si="0"/>
        <v>1911505310208@sv.ute.udn.vn</v>
      </c>
      <c r="G14" s="17" t="s">
        <v>282</v>
      </c>
      <c r="H14" s="3" t="s">
        <v>128</v>
      </c>
      <c r="I14" s="3"/>
    </row>
    <row r="15" spans="1:9" s="18" customFormat="1" ht="15">
      <c r="A15" s="2">
        <v>2</v>
      </c>
      <c r="B15" s="2" t="str">
        <f>"1911505310111"</f>
        <v>1911505310111</v>
      </c>
      <c r="C15" s="4" t="s">
        <v>15</v>
      </c>
      <c r="D15" s="5" t="s">
        <v>16</v>
      </c>
      <c r="E15" s="6">
        <v>37056</v>
      </c>
      <c r="F15" s="3" t="str">
        <f t="shared" si="0"/>
        <v>1911505310111@sv.ute.udn.vn</v>
      </c>
      <c r="G15" s="17" t="s">
        <v>282</v>
      </c>
      <c r="H15" s="3" t="s">
        <v>128</v>
      </c>
      <c r="I15" s="3"/>
    </row>
    <row r="16" spans="1:9" s="18" customFormat="1" ht="15">
      <c r="A16" s="2">
        <v>55</v>
      </c>
      <c r="B16" s="2" t="str">
        <f>"1811505310210"</f>
        <v>1811505310210</v>
      </c>
      <c r="C16" s="4" t="s">
        <v>111</v>
      </c>
      <c r="D16" s="5" t="s">
        <v>112</v>
      </c>
      <c r="E16" s="6">
        <v>36782</v>
      </c>
      <c r="F16" s="3" t="str">
        <f t="shared" si="0"/>
        <v>1811505310210@sv.ute.udn.vn</v>
      </c>
      <c r="G16" s="17" t="s">
        <v>282</v>
      </c>
      <c r="H16" s="3" t="s">
        <v>128</v>
      </c>
      <c r="I16" s="3"/>
    </row>
    <row r="17" spans="1:9" s="18" customFormat="1" ht="15">
      <c r="A17" s="2">
        <v>25</v>
      </c>
      <c r="B17" s="2" t="str">
        <f>"1911505310213"</f>
        <v>1911505310213</v>
      </c>
      <c r="C17" s="4" t="s">
        <v>59</v>
      </c>
      <c r="D17" s="5" t="s">
        <v>60</v>
      </c>
      <c r="E17" s="6">
        <v>36935</v>
      </c>
      <c r="F17" s="3" t="str">
        <f t="shared" si="0"/>
        <v>1911505310213@sv.ute.udn.vn</v>
      </c>
      <c r="G17" s="17" t="s">
        <v>282</v>
      </c>
      <c r="H17" s="3" t="s">
        <v>128</v>
      </c>
      <c r="I17" s="3"/>
    </row>
    <row r="18" spans="1:9" s="18" customFormat="1" ht="15">
      <c r="A18" s="2">
        <v>3</v>
      </c>
      <c r="B18" s="2" t="str">
        <f>"1911505310121"</f>
        <v>1911505310121</v>
      </c>
      <c r="C18" s="4" t="s">
        <v>17</v>
      </c>
      <c r="D18" s="5" t="s">
        <v>18</v>
      </c>
      <c r="E18" s="6">
        <v>36929</v>
      </c>
      <c r="F18" s="3" t="str">
        <f t="shared" si="0"/>
        <v>1911505310121@sv.ute.udn.vn</v>
      </c>
      <c r="G18" s="17" t="s">
        <v>282</v>
      </c>
      <c r="H18" s="3" t="s">
        <v>128</v>
      </c>
      <c r="I18" s="3"/>
    </row>
    <row r="19" spans="1:9" s="18" customFormat="1" ht="15">
      <c r="A19" s="2">
        <v>4</v>
      </c>
      <c r="B19" s="2" t="str">
        <f>"1911505310122"</f>
        <v>1911505310122</v>
      </c>
      <c r="C19" s="4" t="s">
        <v>19</v>
      </c>
      <c r="D19" s="5" t="s">
        <v>18</v>
      </c>
      <c r="E19" s="6">
        <v>36957</v>
      </c>
      <c r="F19" s="3" t="str">
        <f t="shared" si="0"/>
        <v>1911505310122@sv.ute.udn.vn</v>
      </c>
      <c r="G19" s="17" t="s">
        <v>282</v>
      </c>
      <c r="H19" s="3" t="s">
        <v>128</v>
      </c>
      <c r="I19" s="3"/>
    </row>
    <row r="20" spans="1:9" s="18" customFormat="1" ht="15">
      <c r="A20" s="2">
        <v>26</v>
      </c>
      <c r="B20" s="2" t="str">
        <f>"1911505310214"</f>
        <v>1911505310214</v>
      </c>
      <c r="C20" s="4" t="s">
        <v>61</v>
      </c>
      <c r="D20" s="5" t="s">
        <v>18</v>
      </c>
      <c r="E20" s="6">
        <v>36898</v>
      </c>
      <c r="F20" s="3" t="str">
        <f t="shared" si="0"/>
        <v>1911505310214@sv.ute.udn.vn</v>
      </c>
      <c r="G20" s="17" t="s">
        <v>282</v>
      </c>
      <c r="H20" s="3" t="s">
        <v>128</v>
      </c>
      <c r="I20" s="3"/>
    </row>
    <row r="21" spans="1:9" s="18" customFormat="1" ht="15">
      <c r="A21" s="2">
        <v>27</v>
      </c>
      <c r="B21" s="2" t="str">
        <f>"1911505310217"</f>
        <v>1911505310217</v>
      </c>
      <c r="C21" s="4" t="s">
        <v>42</v>
      </c>
      <c r="D21" s="5" t="s">
        <v>62</v>
      </c>
      <c r="E21" s="6">
        <v>37109</v>
      </c>
      <c r="F21" s="3" t="str">
        <f t="shared" si="0"/>
        <v>1911505310217@sv.ute.udn.vn</v>
      </c>
      <c r="G21" s="17" t="s">
        <v>282</v>
      </c>
      <c r="H21" s="3" t="s">
        <v>128</v>
      </c>
      <c r="I21" s="3"/>
    </row>
    <row r="22" spans="1:9" s="18" customFormat="1" ht="15">
      <c r="A22" s="2">
        <v>56</v>
      </c>
      <c r="B22" s="2" t="str">
        <f>"1811505310214"</f>
        <v>1811505310214</v>
      </c>
      <c r="C22" s="4" t="s">
        <v>113</v>
      </c>
      <c r="D22" s="5" t="s">
        <v>114</v>
      </c>
      <c r="E22" s="6">
        <v>36572</v>
      </c>
      <c r="F22" s="3" t="str">
        <f t="shared" si="0"/>
        <v>1811505310214@sv.ute.udn.vn</v>
      </c>
      <c r="G22" s="17" t="s">
        <v>282</v>
      </c>
      <c r="H22" s="3" t="s">
        <v>128</v>
      </c>
      <c r="I22" s="3"/>
    </row>
    <row r="23" spans="1:9" s="18" customFormat="1" ht="15">
      <c r="A23" s="2">
        <v>28</v>
      </c>
      <c r="B23" s="2" t="str">
        <f>"1911505310219"</f>
        <v>1911505310219</v>
      </c>
      <c r="C23" s="4" t="s">
        <v>63</v>
      </c>
      <c r="D23" s="5" t="s">
        <v>64</v>
      </c>
      <c r="E23" s="6">
        <v>37132</v>
      </c>
      <c r="F23" s="3" t="str">
        <f t="shared" si="0"/>
        <v>1911505310219@sv.ute.udn.vn</v>
      </c>
      <c r="G23" s="17" t="s">
        <v>282</v>
      </c>
      <c r="H23" s="3" t="s">
        <v>128</v>
      </c>
      <c r="I23" s="3"/>
    </row>
    <row r="24" spans="1:9" s="18" customFormat="1" ht="15">
      <c r="A24" s="2">
        <v>29</v>
      </c>
      <c r="B24" s="2" t="str">
        <f>"1911505310220"</f>
        <v>1911505310220</v>
      </c>
      <c r="C24" s="4" t="s">
        <v>65</v>
      </c>
      <c r="D24" s="5" t="s">
        <v>64</v>
      </c>
      <c r="E24" s="6">
        <v>37240</v>
      </c>
      <c r="F24" s="3" t="str">
        <f t="shared" si="0"/>
        <v>1911505310220@sv.ute.udn.vn</v>
      </c>
      <c r="G24" s="17" t="s">
        <v>282</v>
      </c>
      <c r="H24" s="3" t="s">
        <v>128</v>
      </c>
      <c r="I24" s="3"/>
    </row>
    <row r="25" spans="1:9" s="18" customFormat="1" ht="15">
      <c r="A25" s="2">
        <v>53</v>
      </c>
      <c r="B25" s="2" t="str">
        <f>"1911505310272"</f>
        <v>1911505310272</v>
      </c>
      <c r="C25" s="4" t="s">
        <v>108</v>
      </c>
      <c r="D25" s="5" t="s">
        <v>64</v>
      </c>
      <c r="E25" s="6">
        <v>36789</v>
      </c>
      <c r="F25" s="3" t="str">
        <f t="shared" si="0"/>
        <v>1911505310272@sv.ute.udn.vn</v>
      </c>
      <c r="G25" s="17" t="s">
        <v>282</v>
      </c>
      <c r="H25" s="3" t="s">
        <v>128</v>
      </c>
      <c r="I25" s="3"/>
    </row>
    <row r="26" spans="1:9" s="18" customFormat="1" ht="15">
      <c r="A26" s="2">
        <v>30</v>
      </c>
      <c r="B26" s="2" t="str">
        <f>"1911505310222"</f>
        <v>1911505310222</v>
      </c>
      <c r="C26" s="4" t="s">
        <v>66</v>
      </c>
      <c r="D26" s="5" t="s">
        <v>67</v>
      </c>
      <c r="E26" s="6">
        <v>36998</v>
      </c>
      <c r="F26" s="3" t="str">
        <f t="shared" si="0"/>
        <v>1911505310222@sv.ute.udn.vn</v>
      </c>
      <c r="G26" s="17" t="s">
        <v>282</v>
      </c>
      <c r="H26" s="3" t="s">
        <v>128</v>
      </c>
      <c r="I26" s="3"/>
    </row>
    <row r="27" spans="1:9" s="18" customFormat="1" ht="15">
      <c r="A27" s="2">
        <v>32</v>
      </c>
      <c r="B27" s="2" t="str">
        <f>"1911505310225"</f>
        <v>1911505310225</v>
      </c>
      <c r="C27" s="4" t="s">
        <v>70</v>
      </c>
      <c r="D27" s="5" t="s">
        <v>71</v>
      </c>
      <c r="E27" s="6">
        <v>37041</v>
      </c>
      <c r="F27" s="3" t="str">
        <f t="shared" si="0"/>
        <v>1911505310225@sv.ute.udn.vn</v>
      </c>
      <c r="G27" s="17" t="s">
        <v>282</v>
      </c>
      <c r="H27" s="3" t="s">
        <v>128</v>
      </c>
      <c r="I27" s="3"/>
    </row>
    <row r="28" spans="1:9" s="18" customFormat="1" ht="15">
      <c r="A28" s="2">
        <v>33</v>
      </c>
      <c r="B28" s="2" t="str">
        <f>"1911505310226"</f>
        <v>1911505310226</v>
      </c>
      <c r="C28" s="4" t="s">
        <v>72</v>
      </c>
      <c r="D28" s="5" t="s">
        <v>71</v>
      </c>
      <c r="E28" s="6">
        <v>37086</v>
      </c>
      <c r="F28" s="3" t="str">
        <f t="shared" si="0"/>
        <v>1911505310226@sv.ute.udn.vn</v>
      </c>
      <c r="G28" s="17" t="s">
        <v>282</v>
      </c>
      <c r="H28" s="3" t="s">
        <v>128</v>
      </c>
      <c r="I28" s="3"/>
    </row>
    <row r="29" spans="1:9" s="18" customFormat="1" ht="15">
      <c r="A29" s="2">
        <v>34</v>
      </c>
      <c r="B29" s="2" t="str">
        <f>"1911505310227"</f>
        <v>1911505310227</v>
      </c>
      <c r="C29" s="4" t="s">
        <v>73</v>
      </c>
      <c r="D29" s="5" t="s">
        <v>74</v>
      </c>
      <c r="E29" s="6">
        <v>37102</v>
      </c>
      <c r="F29" s="3" t="str">
        <f t="shared" si="0"/>
        <v>1911505310227@sv.ute.udn.vn</v>
      </c>
      <c r="G29" s="17" t="s">
        <v>282</v>
      </c>
      <c r="H29" s="3" t="s">
        <v>128</v>
      </c>
      <c r="I29" s="3"/>
    </row>
    <row r="30" spans="1:9" s="18" customFormat="1" ht="15">
      <c r="A30" s="2">
        <v>31</v>
      </c>
      <c r="B30" s="2" t="str">
        <f>"1911505310224"</f>
        <v>1911505310224</v>
      </c>
      <c r="C30" s="4" t="s">
        <v>68</v>
      </c>
      <c r="D30" s="5" t="s">
        <v>69</v>
      </c>
      <c r="E30" s="6">
        <v>36506</v>
      </c>
      <c r="F30" s="3" t="str">
        <f t="shared" si="0"/>
        <v>1911505310224@sv.ute.udn.vn</v>
      </c>
      <c r="G30" s="17" t="s">
        <v>282</v>
      </c>
      <c r="H30" s="3" t="s">
        <v>128</v>
      </c>
      <c r="I30" s="3"/>
    </row>
    <row r="31" spans="1:9" s="18" customFormat="1" ht="15">
      <c r="A31" s="2">
        <v>5</v>
      </c>
      <c r="B31" s="2" t="str">
        <f>"1911505310130"</f>
        <v>1911505310130</v>
      </c>
      <c r="C31" s="4" t="s">
        <v>20</v>
      </c>
      <c r="D31" s="5" t="s">
        <v>21</v>
      </c>
      <c r="E31" s="6">
        <v>36968</v>
      </c>
      <c r="F31" s="3" t="str">
        <f t="shared" si="0"/>
        <v>1911505310130@sv.ute.udn.vn</v>
      </c>
      <c r="G31" s="17" t="s">
        <v>282</v>
      </c>
      <c r="H31" s="3" t="s">
        <v>128</v>
      </c>
      <c r="I31" s="3"/>
    </row>
    <row r="32" spans="1:9" s="18" customFormat="1" ht="15">
      <c r="A32" s="2">
        <v>35</v>
      </c>
      <c r="B32" s="2" t="str">
        <f>"1911505310229"</f>
        <v>1911505310229</v>
      </c>
      <c r="C32" s="4" t="s">
        <v>75</v>
      </c>
      <c r="D32" s="5" t="s">
        <v>76</v>
      </c>
      <c r="E32" s="6">
        <v>37164</v>
      </c>
      <c r="F32" s="3" t="str">
        <f t="shared" si="0"/>
        <v>1911505310229@sv.ute.udn.vn</v>
      </c>
      <c r="G32" s="17" t="s">
        <v>282</v>
      </c>
      <c r="H32" s="3" t="s">
        <v>128</v>
      </c>
      <c r="I32" s="3"/>
    </row>
    <row r="33" spans="1:9" s="18" customFormat="1" ht="15">
      <c r="A33" s="2">
        <v>19</v>
      </c>
      <c r="B33" s="2" t="str">
        <f>"1911505310171"</f>
        <v>1911505310171</v>
      </c>
      <c r="C33" s="4" t="s">
        <v>48</v>
      </c>
      <c r="D33" s="5" t="s">
        <v>49</v>
      </c>
      <c r="E33" s="6">
        <v>36995</v>
      </c>
      <c r="F33" s="3" t="str">
        <f t="shared" si="0"/>
        <v>1911505310171@sv.ute.udn.vn</v>
      </c>
      <c r="G33" s="17" t="s">
        <v>282</v>
      </c>
      <c r="H33" s="3" t="s">
        <v>128</v>
      </c>
      <c r="I33" s="3"/>
    </row>
    <row r="34" spans="1:9" s="18" customFormat="1" ht="15">
      <c r="A34" s="2">
        <v>57</v>
      </c>
      <c r="B34" s="2" t="str">
        <f>"1811505310120"</f>
        <v>1811505310120</v>
      </c>
      <c r="C34" s="4" t="s">
        <v>115</v>
      </c>
      <c r="D34" s="5" t="s">
        <v>116</v>
      </c>
      <c r="E34" s="6">
        <v>36826</v>
      </c>
      <c r="F34" s="3" t="str">
        <f t="shared" si="0"/>
        <v>1811505310120@sv.ute.udn.vn</v>
      </c>
      <c r="G34" s="17" t="s">
        <v>282</v>
      </c>
      <c r="H34" s="3" t="s">
        <v>128</v>
      </c>
      <c r="I34" s="3"/>
    </row>
    <row r="35" spans="1:9" s="18" customFormat="1" ht="15">
      <c r="A35" s="2">
        <v>36</v>
      </c>
      <c r="B35" s="2" t="str">
        <f>"1911505310232"</f>
        <v>1911505310232</v>
      </c>
      <c r="C35" s="4" t="s">
        <v>77</v>
      </c>
      <c r="D35" s="5" t="s">
        <v>78</v>
      </c>
      <c r="E35" s="6">
        <v>37004</v>
      </c>
      <c r="F35" s="3" t="str">
        <f t="shared" si="0"/>
        <v>1911505310232@sv.ute.udn.vn</v>
      </c>
      <c r="G35" s="17" t="s">
        <v>282</v>
      </c>
      <c r="H35" s="3" t="s">
        <v>128</v>
      </c>
      <c r="I35" s="3"/>
    </row>
    <row r="36" spans="1:9" s="18" customFormat="1" ht="15">
      <c r="A36" s="2">
        <v>37</v>
      </c>
      <c r="B36" s="2" t="str">
        <f>"1911505310233"</f>
        <v>1911505310233</v>
      </c>
      <c r="C36" s="4" t="s">
        <v>79</v>
      </c>
      <c r="D36" s="5" t="s">
        <v>80</v>
      </c>
      <c r="E36" s="6">
        <v>37211</v>
      </c>
      <c r="F36" s="3" t="str">
        <f t="shared" si="0"/>
        <v>1911505310233@sv.ute.udn.vn</v>
      </c>
      <c r="G36" s="17" t="s">
        <v>282</v>
      </c>
      <c r="H36" s="3" t="s">
        <v>128</v>
      </c>
      <c r="I36" s="3"/>
    </row>
    <row r="37" spans="1:9" s="18" customFormat="1" ht="15">
      <c r="A37" s="2">
        <v>38</v>
      </c>
      <c r="B37" s="2" t="str">
        <f>"1911505310237"</f>
        <v>1911505310237</v>
      </c>
      <c r="C37" s="4" t="s">
        <v>81</v>
      </c>
      <c r="D37" s="5" t="s">
        <v>82</v>
      </c>
      <c r="E37" s="6">
        <v>36994</v>
      </c>
      <c r="F37" s="3" t="str">
        <f t="shared" si="0"/>
        <v>1911505310237@sv.ute.udn.vn</v>
      </c>
      <c r="G37" s="17" t="s">
        <v>282</v>
      </c>
      <c r="H37" s="3" t="s">
        <v>128</v>
      </c>
      <c r="I37" s="3"/>
    </row>
    <row r="38" spans="1:9" s="18" customFormat="1" ht="15">
      <c r="A38" s="2">
        <v>39</v>
      </c>
      <c r="B38" s="2" t="str">
        <f>"1911505310241"</f>
        <v>1911505310241</v>
      </c>
      <c r="C38" s="4" t="s">
        <v>83</v>
      </c>
      <c r="D38" s="5" t="s">
        <v>84</v>
      </c>
      <c r="E38" s="6">
        <v>36914</v>
      </c>
      <c r="F38" s="3" t="str">
        <f t="shared" si="0"/>
        <v>1911505310241@sv.ute.udn.vn</v>
      </c>
      <c r="G38" s="17" t="s">
        <v>282</v>
      </c>
      <c r="H38" s="3" t="s">
        <v>128</v>
      </c>
      <c r="I38" s="3"/>
    </row>
    <row r="39" spans="1:9" s="31" customFormat="1" ht="15.75" customHeight="1">
      <c r="A39" s="2">
        <v>6</v>
      </c>
      <c r="B39" s="2" t="str">
        <f>"1911505310137"</f>
        <v>1911505310137</v>
      </c>
      <c r="C39" s="4" t="s">
        <v>22</v>
      </c>
      <c r="D39" s="5" t="s">
        <v>23</v>
      </c>
      <c r="E39" s="6">
        <v>37218</v>
      </c>
      <c r="F39" s="3" t="str">
        <f aca="true" t="shared" si="1" ref="F39:F67">B39&amp;"@sv.ute.udn.vn"</f>
        <v>1911505310137@sv.ute.udn.vn</v>
      </c>
      <c r="G39" s="17" t="s">
        <v>282</v>
      </c>
      <c r="H39" s="3" t="s">
        <v>128</v>
      </c>
      <c r="I39" s="3"/>
    </row>
    <row r="40" spans="1:9" ht="15">
      <c r="A40" s="2">
        <v>40</v>
      </c>
      <c r="B40" s="2" t="str">
        <f>"1911505310242"</f>
        <v>1911505310242</v>
      </c>
      <c r="C40" s="4" t="s">
        <v>26</v>
      </c>
      <c r="D40" s="5" t="s">
        <v>85</v>
      </c>
      <c r="E40" s="6">
        <v>37084</v>
      </c>
      <c r="F40" s="3" t="str">
        <f t="shared" si="1"/>
        <v>1911505310242@sv.ute.udn.vn</v>
      </c>
      <c r="G40" s="17" t="s">
        <v>282</v>
      </c>
      <c r="H40" s="3" t="s">
        <v>128</v>
      </c>
      <c r="I40" s="3"/>
    </row>
    <row r="41" spans="1:9" ht="15">
      <c r="A41" s="2">
        <v>8</v>
      </c>
      <c r="B41" s="2" t="str">
        <f>"1911505310139"</f>
        <v>1911505310139</v>
      </c>
      <c r="C41" s="4" t="s">
        <v>26</v>
      </c>
      <c r="D41" s="5" t="s">
        <v>27</v>
      </c>
      <c r="E41" s="6">
        <v>37025</v>
      </c>
      <c r="F41" s="3" t="str">
        <f t="shared" si="1"/>
        <v>1911505310139@sv.ute.udn.vn</v>
      </c>
      <c r="G41" s="17" t="s">
        <v>282</v>
      </c>
      <c r="H41" s="3" t="s">
        <v>128</v>
      </c>
      <c r="I41" s="3"/>
    </row>
    <row r="42" spans="1:9" ht="15">
      <c r="A42" s="2">
        <v>58</v>
      </c>
      <c r="B42" s="2" t="str">
        <f>"1811505310330"</f>
        <v>1811505310330</v>
      </c>
      <c r="C42" s="4" t="s">
        <v>117</v>
      </c>
      <c r="D42" s="5" t="s">
        <v>118</v>
      </c>
      <c r="E42" s="6">
        <v>36618</v>
      </c>
      <c r="F42" s="3" t="str">
        <f t="shared" si="1"/>
        <v>1811505310330@sv.ute.udn.vn</v>
      </c>
      <c r="G42" s="17" t="s">
        <v>282</v>
      </c>
      <c r="H42" s="3" t="s">
        <v>128</v>
      </c>
      <c r="I42" s="3" t="s">
        <v>279</v>
      </c>
    </row>
    <row r="43" spans="1:9" ht="15">
      <c r="A43" s="2">
        <v>9</v>
      </c>
      <c r="B43" s="2" t="str">
        <f>"1911505310141"</f>
        <v>1911505310141</v>
      </c>
      <c r="C43" s="4" t="s">
        <v>28</v>
      </c>
      <c r="D43" s="5" t="s">
        <v>29</v>
      </c>
      <c r="E43" s="6">
        <v>37126</v>
      </c>
      <c r="F43" s="3" t="str">
        <f t="shared" si="1"/>
        <v>1911505310141@sv.ute.udn.vn</v>
      </c>
      <c r="G43" s="17" t="s">
        <v>282</v>
      </c>
      <c r="H43" s="3" t="s">
        <v>128</v>
      </c>
      <c r="I43" s="3"/>
    </row>
    <row r="44" spans="1:9" ht="15">
      <c r="A44" s="2">
        <v>10</v>
      </c>
      <c r="B44" s="2" t="str">
        <f>"1911505310142"</f>
        <v>1911505310142</v>
      </c>
      <c r="C44" s="4" t="s">
        <v>30</v>
      </c>
      <c r="D44" s="5" t="s">
        <v>31</v>
      </c>
      <c r="E44" s="6">
        <v>37090</v>
      </c>
      <c r="F44" s="3" t="str">
        <f t="shared" si="1"/>
        <v>1911505310142@sv.ute.udn.vn</v>
      </c>
      <c r="G44" s="17" t="s">
        <v>282</v>
      </c>
      <c r="H44" s="3" t="s">
        <v>128</v>
      </c>
      <c r="I44" s="3"/>
    </row>
    <row r="45" spans="1:9" ht="15">
      <c r="A45" s="2">
        <v>59</v>
      </c>
      <c r="B45" s="2" t="str">
        <f>"1811505310333"</f>
        <v>1811505310333</v>
      </c>
      <c r="C45" s="4" t="s">
        <v>119</v>
      </c>
      <c r="D45" s="5" t="s">
        <v>120</v>
      </c>
      <c r="E45" s="6">
        <v>36745</v>
      </c>
      <c r="F45" s="3" t="str">
        <f t="shared" si="1"/>
        <v>1811505310333@sv.ute.udn.vn</v>
      </c>
      <c r="G45" s="17" t="s">
        <v>282</v>
      </c>
      <c r="H45" s="3" t="s">
        <v>128</v>
      </c>
      <c r="I45" s="3" t="s">
        <v>279</v>
      </c>
    </row>
    <row r="46" spans="1:9" ht="15">
      <c r="A46" s="2">
        <v>41</v>
      </c>
      <c r="B46" s="2" t="str">
        <f>"1911505310246"</f>
        <v>1911505310246</v>
      </c>
      <c r="C46" s="4" t="s">
        <v>42</v>
      </c>
      <c r="D46" s="5" t="s">
        <v>86</v>
      </c>
      <c r="E46" s="6">
        <v>37031</v>
      </c>
      <c r="F46" s="3" t="str">
        <f t="shared" si="1"/>
        <v>1911505310246@sv.ute.udn.vn</v>
      </c>
      <c r="G46" s="17" t="s">
        <v>282</v>
      </c>
      <c r="H46" s="3" t="s">
        <v>128</v>
      </c>
      <c r="I46" s="3"/>
    </row>
    <row r="47" spans="1:9" ht="15">
      <c r="A47" s="2">
        <v>42</v>
      </c>
      <c r="B47" s="2" t="str">
        <f>"1911505310248"</f>
        <v>1911505310248</v>
      </c>
      <c r="C47" s="4" t="s">
        <v>87</v>
      </c>
      <c r="D47" s="5" t="s">
        <v>88</v>
      </c>
      <c r="E47" s="6">
        <v>37184</v>
      </c>
      <c r="F47" s="3" t="str">
        <f t="shared" si="1"/>
        <v>1911505310248@sv.ute.udn.vn</v>
      </c>
      <c r="G47" s="17" t="s">
        <v>282</v>
      </c>
      <c r="H47" s="3" t="s">
        <v>128</v>
      </c>
      <c r="I47" s="3"/>
    </row>
    <row r="48" spans="1:9" ht="15">
      <c r="A48" s="2">
        <v>12</v>
      </c>
      <c r="B48" s="2" t="str">
        <f>"1911505310148"</f>
        <v>1911505310148</v>
      </c>
      <c r="C48" s="4" t="s">
        <v>34</v>
      </c>
      <c r="D48" s="5" t="s">
        <v>35</v>
      </c>
      <c r="E48" s="6">
        <v>36999</v>
      </c>
      <c r="F48" s="3" t="str">
        <f t="shared" si="1"/>
        <v>1911505310148@sv.ute.udn.vn</v>
      </c>
      <c r="G48" s="17" t="s">
        <v>282</v>
      </c>
      <c r="H48" s="3" t="s">
        <v>128</v>
      </c>
      <c r="I48" s="3"/>
    </row>
    <row r="49" spans="1:9" ht="15">
      <c r="A49" s="2">
        <v>11</v>
      </c>
      <c r="B49" s="2" t="str">
        <f>"1911505310147"</f>
        <v>1911505310147</v>
      </c>
      <c r="C49" s="4" t="s">
        <v>32</v>
      </c>
      <c r="D49" s="5" t="s">
        <v>33</v>
      </c>
      <c r="E49" s="6">
        <v>37180</v>
      </c>
      <c r="F49" s="3" t="str">
        <f t="shared" si="1"/>
        <v>1911505310147@sv.ute.udn.vn</v>
      </c>
      <c r="G49" s="17" t="s">
        <v>282</v>
      </c>
      <c r="H49" s="3" t="s">
        <v>128</v>
      </c>
      <c r="I49" s="3"/>
    </row>
    <row r="50" spans="1:9" ht="15">
      <c r="A50" s="2">
        <v>46</v>
      </c>
      <c r="B50" s="2" t="str">
        <f>"1911505310257"</f>
        <v>1911505310257</v>
      </c>
      <c r="C50" s="4" t="s">
        <v>94</v>
      </c>
      <c r="D50" s="5" t="s">
        <v>95</v>
      </c>
      <c r="E50" s="6">
        <v>37238</v>
      </c>
      <c r="F50" s="3" t="str">
        <f t="shared" si="1"/>
        <v>1911505310257@sv.ute.udn.vn</v>
      </c>
      <c r="G50" s="17" t="s">
        <v>282</v>
      </c>
      <c r="H50" s="3" t="s">
        <v>128</v>
      </c>
      <c r="I50" s="3"/>
    </row>
    <row r="51" spans="1:9" ht="15">
      <c r="A51" s="2">
        <v>47</v>
      </c>
      <c r="B51" s="2" t="str">
        <f>"1911505310258"</f>
        <v>1911505310258</v>
      </c>
      <c r="C51" s="4" t="s">
        <v>96</v>
      </c>
      <c r="D51" s="5" t="s">
        <v>97</v>
      </c>
      <c r="E51" s="6">
        <v>37008</v>
      </c>
      <c r="F51" s="3" t="str">
        <f t="shared" si="1"/>
        <v>1911505310258@sv.ute.udn.vn</v>
      </c>
      <c r="G51" s="17" t="s">
        <v>282</v>
      </c>
      <c r="H51" s="3" t="s">
        <v>128</v>
      </c>
      <c r="I51" s="3"/>
    </row>
    <row r="52" spans="1:9" ht="15">
      <c r="A52" s="2">
        <v>48</v>
      </c>
      <c r="B52" s="2" t="str">
        <f>"1911505310261"</f>
        <v>1911505310261</v>
      </c>
      <c r="C52" s="4" t="s">
        <v>98</v>
      </c>
      <c r="D52" s="5" t="s">
        <v>99</v>
      </c>
      <c r="E52" s="6">
        <v>37210</v>
      </c>
      <c r="F52" s="3" t="str">
        <f t="shared" si="1"/>
        <v>1911505310261@sv.ute.udn.vn</v>
      </c>
      <c r="G52" s="17" t="s">
        <v>282</v>
      </c>
      <c r="H52" s="3" t="s">
        <v>128</v>
      </c>
      <c r="I52" s="3"/>
    </row>
    <row r="53" spans="1:9" ht="15">
      <c r="A53" s="2">
        <v>49</v>
      </c>
      <c r="B53" s="2" t="str">
        <f>"1911505310262"</f>
        <v>1911505310262</v>
      </c>
      <c r="C53" s="4" t="s">
        <v>100</v>
      </c>
      <c r="D53" s="5" t="s">
        <v>101</v>
      </c>
      <c r="E53" s="6">
        <v>37167</v>
      </c>
      <c r="F53" s="3" t="str">
        <f t="shared" si="1"/>
        <v>1911505310262@sv.ute.udn.vn</v>
      </c>
      <c r="G53" s="17" t="s">
        <v>282</v>
      </c>
      <c r="H53" s="3" t="s">
        <v>128</v>
      </c>
      <c r="I53" s="3"/>
    </row>
    <row r="54" spans="1:9" ht="15">
      <c r="A54" s="2">
        <v>16</v>
      </c>
      <c r="B54" s="2" t="str">
        <f>"1911505310166"</f>
        <v>1911505310166</v>
      </c>
      <c r="C54" s="4" t="s">
        <v>42</v>
      </c>
      <c r="D54" s="5" t="s">
        <v>43</v>
      </c>
      <c r="E54" s="6">
        <v>36903</v>
      </c>
      <c r="F54" s="3" t="str">
        <f t="shared" si="1"/>
        <v>1911505310166@sv.ute.udn.vn</v>
      </c>
      <c r="G54" s="17" t="s">
        <v>282</v>
      </c>
      <c r="H54" s="3" t="s">
        <v>128</v>
      </c>
      <c r="I54" s="3"/>
    </row>
    <row r="55" spans="1:9" ht="15">
      <c r="A55" s="2">
        <v>50</v>
      </c>
      <c r="B55" s="2" t="str">
        <f>"1911505310264"</f>
        <v>1911505310264</v>
      </c>
      <c r="C55" s="4" t="s">
        <v>102</v>
      </c>
      <c r="D55" s="5" t="s">
        <v>103</v>
      </c>
      <c r="E55" s="6">
        <v>36917</v>
      </c>
      <c r="F55" s="3" t="str">
        <f t="shared" si="1"/>
        <v>1911505310264@sv.ute.udn.vn</v>
      </c>
      <c r="G55" s="17" t="s">
        <v>282</v>
      </c>
      <c r="H55" s="3" t="s">
        <v>128</v>
      </c>
      <c r="I55" s="3"/>
    </row>
    <row r="56" spans="1:9" ht="15">
      <c r="A56" s="2">
        <v>51</v>
      </c>
      <c r="B56" s="2" t="str">
        <f>"1911505310266"</f>
        <v>1911505310266</v>
      </c>
      <c r="C56" s="4" t="s">
        <v>104</v>
      </c>
      <c r="D56" s="5" t="s">
        <v>105</v>
      </c>
      <c r="E56" s="6">
        <v>36907</v>
      </c>
      <c r="F56" s="3" t="str">
        <f t="shared" si="1"/>
        <v>1911505310266@sv.ute.udn.vn</v>
      </c>
      <c r="G56" s="17" t="s">
        <v>282</v>
      </c>
      <c r="H56" s="3" t="s">
        <v>128</v>
      </c>
      <c r="I56" s="3"/>
    </row>
    <row r="57" spans="1:9" ht="15">
      <c r="A57" s="2">
        <v>60</v>
      </c>
      <c r="B57" s="2" t="str">
        <f>"1811505310246"</f>
        <v>1811505310246</v>
      </c>
      <c r="C57" s="4" t="s">
        <v>121</v>
      </c>
      <c r="D57" s="5" t="s">
        <v>122</v>
      </c>
      <c r="E57" s="6">
        <v>36531</v>
      </c>
      <c r="F57" s="3" t="str">
        <f t="shared" si="1"/>
        <v>1811505310246@sv.ute.udn.vn</v>
      </c>
      <c r="G57" s="17" t="s">
        <v>282</v>
      </c>
      <c r="H57" s="3" t="s">
        <v>128</v>
      </c>
      <c r="I57" s="3"/>
    </row>
    <row r="58" spans="1:9" ht="15">
      <c r="A58" s="2">
        <v>43</v>
      </c>
      <c r="B58" s="2" t="str">
        <f>"1911505310252"</f>
        <v>1911505310252</v>
      </c>
      <c r="C58" s="4" t="s">
        <v>89</v>
      </c>
      <c r="D58" s="5" t="s">
        <v>90</v>
      </c>
      <c r="E58" s="6">
        <v>37238</v>
      </c>
      <c r="F58" s="3" t="str">
        <f t="shared" si="1"/>
        <v>1911505310252@sv.ute.udn.vn</v>
      </c>
      <c r="G58" s="17" t="s">
        <v>282</v>
      </c>
      <c r="H58" s="3" t="s">
        <v>128</v>
      </c>
      <c r="I58" s="3"/>
    </row>
    <row r="59" spans="1:9" ht="15">
      <c r="A59" s="2">
        <v>13</v>
      </c>
      <c r="B59" s="2" t="str">
        <f>"1911505310155"</f>
        <v>1911505310155</v>
      </c>
      <c r="C59" s="4" t="s">
        <v>36</v>
      </c>
      <c r="D59" s="5" t="s">
        <v>37</v>
      </c>
      <c r="E59" s="6">
        <v>37018</v>
      </c>
      <c r="F59" s="3" t="str">
        <f t="shared" si="1"/>
        <v>1911505310155@sv.ute.udn.vn</v>
      </c>
      <c r="G59" s="17" t="s">
        <v>282</v>
      </c>
      <c r="H59" s="3" t="s">
        <v>128</v>
      </c>
      <c r="I59" s="3"/>
    </row>
    <row r="60" spans="1:9" ht="15">
      <c r="A60" s="2">
        <v>17</v>
      </c>
      <c r="B60" s="2" t="str">
        <f>"1911505310167"</f>
        <v>1911505310167</v>
      </c>
      <c r="C60" s="4" t="s">
        <v>44</v>
      </c>
      <c r="D60" s="5" t="s">
        <v>45</v>
      </c>
      <c r="E60" s="6">
        <v>37005</v>
      </c>
      <c r="F60" s="3" t="str">
        <f t="shared" si="1"/>
        <v>1911505310167@sv.ute.udn.vn</v>
      </c>
      <c r="G60" s="17" t="s">
        <v>282</v>
      </c>
      <c r="H60" s="3" t="s">
        <v>128</v>
      </c>
      <c r="I60" s="3"/>
    </row>
    <row r="61" spans="1:9" ht="15">
      <c r="A61" s="2">
        <v>44</v>
      </c>
      <c r="B61" s="2" t="str">
        <f>"1911505310253"</f>
        <v>1911505310253</v>
      </c>
      <c r="C61" s="4" t="s">
        <v>91</v>
      </c>
      <c r="D61" s="5" t="s">
        <v>92</v>
      </c>
      <c r="E61" s="6">
        <v>37095</v>
      </c>
      <c r="F61" s="3" t="str">
        <f t="shared" si="1"/>
        <v>1911505310253@sv.ute.udn.vn</v>
      </c>
      <c r="G61" s="17" t="s">
        <v>282</v>
      </c>
      <c r="H61" s="3" t="s">
        <v>128</v>
      </c>
      <c r="I61" s="3"/>
    </row>
    <row r="62" spans="1:9" ht="15">
      <c r="A62" s="2">
        <v>61</v>
      </c>
      <c r="B62" s="2" t="str">
        <f>"1811505410140"</f>
        <v>1811505410140</v>
      </c>
      <c r="C62" s="4" t="s">
        <v>123</v>
      </c>
      <c r="D62" s="5" t="s">
        <v>124</v>
      </c>
      <c r="E62" s="6">
        <v>36590</v>
      </c>
      <c r="F62" s="3" t="str">
        <f t="shared" si="1"/>
        <v>1811505410140@sv.ute.udn.vn</v>
      </c>
      <c r="G62" s="17" t="s">
        <v>282</v>
      </c>
      <c r="H62" s="3" t="s">
        <v>128</v>
      </c>
      <c r="I62" s="3"/>
    </row>
    <row r="63" spans="1:9" ht="15">
      <c r="A63" s="2">
        <v>14</v>
      </c>
      <c r="B63" s="2" t="str">
        <f>"1911505310157"</f>
        <v>1911505310157</v>
      </c>
      <c r="C63" s="4" t="s">
        <v>38</v>
      </c>
      <c r="D63" s="5" t="s">
        <v>39</v>
      </c>
      <c r="E63" s="6">
        <v>36153</v>
      </c>
      <c r="F63" s="3" t="str">
        <f t="shared" si="1"/>
        <v>1911505310157@sv.ute.udn.vn</v>
      </c>
      <c r="G63" s="17" t="s">
        <v>282</v>
      </c>
      <c r="H63" s="3" t="s">
        <v>128</v>
      </c>
      <c r="I63" s="3"/>
    </row>
    <row r="64" spans="1:9" ht="15">
      <c r="A64" s="2">
        <v>15</v>
      </c>
      <c r="B64" s="2" t="str">
        <f>"1911505310159"</f>
        <v>1911505310159</v>
      </c>
      <c r="C64" s="4" t="s">
        <v>40</v>
      </c>
      <c r="D64" s="5" t="s">
        <v>41</v>
      </c>
      <c r="E64" s="6">
        <v>36960</v>
      </c>
      <c r="F64" s="3" t="str">
        <f t="shared" si="1"/>
        <v>1911505310159@sv.ute.udn.vn</v>
      </c>
      <c r="G64" s="17" t="s">
        <v>282</v>
      </c>
      <c r="H64" s="3" t="s">
        <v>128</v>
      </c>
      <c r="I64" s="3"/>
    </row>
    <row r="65" spans="1:9" ht="15">
      <c r="A65" s="2">
        <v>45</v>
      </c>
      <c r="B65" s="2" t="str">
        <f>"1911505310256"</f>
        <v>1911505310256</v>
      </c>
      <c r="C65" s="4" t="s">
        <v>72</v>
      </c>
      <c r="D65" s="5" t="s">
        <v>93</v>
      </c>
      <c r="E65" s="6">
        <v>36938</v>
      </c>
      <c r="F65" s="3" t="str">
        <f t="shared" si="1"/>
        <v>1911505310256@sv.ute.udn.vn</v>
      </c>
      <c r="G65" s="17" t="s">
        <v>282</v>
      </c>
      <c r="H65" s="3" t="s">
        <v>128</v>
      </c>
      <c r="I65" s="3"/>
    </row>
    <row r="66" spans="1:9" ht="15">
      <c r="A66" s="2">
        <v>18</v>
      </c>
      <c r="B66" s="2" t="str">
        <f>"1911505310170"</f>
        <v>1911505310170</v>
      </c>
      <c r="C66" s="4" t="s">
        <v>46</v>
      </c>
      <c r="D66" s="5" t="s">
        <v>47</v>
      </c>
      <c r="E66" s="6">
        <v>36936</v>
      </c>
      <c r="F66" s="3" t="str">
        <f t="shared" si="1"/>
        <v>1911505310170@sv.ute.udn.vn</v>
      </c>
      <c r="G66" s="17" t="s">
        <v>282</v>
      </c>
      <c r="H66" s="3" t="s">
        <v>128</v>
      </c>
      <c r="I66" s="3"/>
    </row>
    <row r="67" spans="1:9" ht="15">
      <c r="A67" s="2">
        <v>52</v>
      </c>
      <c r="B67" s="2" t="str">
        <f>"1911505310271"</f>
        <v>1911505310271</v>
      </c>
      <c r="C67" s="4" t="s">
        <v>106</v>
      </c>
      <c r="D67" s="5" t="s">
        <v>107</v>
      </c>
      <c r="E67" s="6">
        <v>36928</v>
      </c>
      <c r="F67" s="3" t="str">
        <f t="shared" si="1"/>
        <v>1911505310271@sv.ute.udn.vn</v>
      </c>
      <c r="G67" s="17" t="s">
        <v>282</v>
      </c>
      <c r="H67" s="3" t="s">
        <v>128</v>
      </c>
      <c r="I67" s="3"/>
    </row>
    <row r="65533" ht="15">
      <c r="I65533" s="1"/>
    </row>
  </sheetData>
  <sheetProtection/>
  <autoFilter ref="A6:I67">
    <sortState ref="A7:I65533">
      <sortCondition sortBy="value" ref="G7:G65533"/>
    </sortState>
  </autoFilter>
  <mergeCells count="9">
    <mergeCell ref="A4:C4"/>
    <mergeCell ref="D4:E4"/>
    <mergeCell ref="A5:E5"/>
    <mergeCell ref="A1:C1"/>
    <mergeCell ref="D1:E1"/>
    <mergeCell ref="A2:C2"/>
    <mergeCell ref="A3:C3"/>
    <mergeCell ref="D3:E3"/>
    <mergeCell ref="D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3">
      <selection activeCell="B26" sqref="B26"/>
    </sheetView>
  </sheetViews>
  <sheetFormatPr defaultColWidth="23.7109375" defaultRowHeight="15"/>
  <cols>
    <col min="1" max="1" width="3.57421875" style="0" bestFit="1" customWidth="1"/>
    <col min="2" max="2" width="14.140625" style="0" bestFit="1" customWidth="1"/>
    <col min="3" max="3" width="16.7109375" style="0" bestFit="1" customWidth="1"/>
    <col min="4" max="4" width="7.8515625" style="0" bestFit="1" customWidth="1"/>
    <col min="5" max="5" width="10.421875" style="0" bestFit="1" customWidth="1"/>
    <col min="6" max="6" width="28.57421875" style="0" bestFit="1" customWidth="1"/>
    <col min="7" max="7" width="28.57421875" style="0" customWidth="1"/>
    <col min="8" max="9" width="28.57421875" style="0" bestFit="1" customWidth="1"/>
  </cols>
  <sheetData>
    <row r="1" spans="1:5" ht="15">
      <c r="A1" s="38" t="s">
        <v>0</v>
      </c>
      <c r="B1" s="38"/>
      <c r="C1" s="38"/>
      <c r="D1" s="39" t="s">
        <v>129</v>
      </c>
      <c r="E1" s="39"/>
    </row>
    <row r="2" spans="1:7" ht="15" customHeight="1">
      <c r="A2" s="38" t="s">
        <v>2</v>
      </c>
      <c r="B2" s="38"/>
      <c r="C2" s="38"/>
      <c r="D2" s="39" t="s">
        <v>3</v>
      </c>
      <c r="E2" s="39"/>
      <c r="F2" s="39"/>
      <c r="G2" s="19"/>
    </row>
    <row r="3" spans="1:5" ht="15">
      <c r="A3" s="38" t="s">
        <v>4</v>
      </c>
      <c r="B3" s="38"/>
      <c r="C3" s="38"/>
      <c r="D3" s="39" t="s">
        <v>5</v>
      </c>
      <c r="E3" s="39"/>
    </row>
    <row r="4" spans="1:5" ht="15">
      <c r="A4" s="38" t="s">
        <v>6</v>
      </c>
      <c r="B4" s="38"/>
      <c r="C4" s="38"/>
      <c r="D4" s="39" t="s">
        <v>130</v>
      </c>
      <c r="E4" s="39"/>
    </row>
    <row r="5" spans="1:5" ht="15">
      <c r="A5" s="40"/>
      <c r="B5" s="40"/>
      <c r="C5" s="40"/>
      <c r="D5" s="40"/>
      <c r="E5" s="40"/>
    </row>
    <row r="6" spans="1:9" ht="15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125</v>
      </c>
      <c r="G6" s="1" t="s">
        <v>281</v>
      </c>
      <c r="H6" s="1" t="s">
        <v>131</v>
      </c>
      <c r="I6" s="1" t="s">
        <v>278</v>
      </c>
    </row>
    <row r="7" spans="1:9" ht="15">
      <c r="A7" s="7">
        <v>4</v>
      </c>
      <c r="B7" s="7" t="str">
        <f>"1911505310104"</f>
        <v>1911505310104</v>
      </c>
      <c r="C7" s="8" t="s">
        <v>42</v>
      </c>
      <c r="D7" s="9" t="s">
        <v>136</v>
      </c>
      <c r="E7" s="10">
        <v>37168</v>
      </c>
      <c r="F7" s="11" t="str">
        <f aca="true" t="shared" si="0" ref="F7:F38">B7&amp;"@sv.ute.udn.vn"</f>
        <v>1911505310104@sv.ute.udn.vn</v>
      </c>
      <c r="G7" s="11" t="s">
        <v>283</v>
      </c>
      <c r="H7" s="11" t="s">
        <v>128</v>
      </c>
      <c r="I7" s="11"/>
    </row>
    <row r="8" spans="1:9" ht="15">
      <c r="A8" s="7">
        <v>71</v>
      </c>
      <c r="B8" s="7" t="str">
        <f>"1811505310404"</f>
        <v>1811505310404</v>
      </c>
      <c r="C8" s="8" t="s">
        <v>226</v>
      </c>
      <c r="D8" s="9" t="s">
        <v>227</v>
      </c>
      <c r="E8" s="10">
        <v>36541</v>
      </c>
      <c r="F8" s="11" t="str">
        <f t="shared" si="0"/>
        <v>1811505310404@sv.ute.udn.vn</v>
      </c>
      <c r="G8" s="11" t="s">
        <v>283</v>
      </c>
      <c r="H8" s="11" t="s">
        <v>128</v>
      </c>
      <c r="I8" s="11"/>
    </row>
    <row r="9" spans="1:9" ht="15">
      <c r="A9" s="7">
        <v>11</v>
      </c>
      <c r="B9" s="7" t="str">
        <f>"1911505310116"</f>
        <v>1911505310116</v>
      </c>
      <c r="C9" s="8" t="s">
        <v>147</v>
      </c>
      <c r="D9" s="9" t="s">
        <v>146</v>
      </c>
      <c r="E9" s="10">
        <v>37055</v>
      </c>
      <c r="F9" s="11" t="str">
        <f t="shared" si="0"/>
        <v>1911505310116@sv.ute.udn.vn</v>
      </c>
      <c r="G9" s="11" t="s">
        <v>283</v>
      </c>
      <c r="H9" s="11" t="s">
        <v>128</v>
      </c>
      <c r="I9" s="11"/>
    </row>
    <row r="10" spans="1:9" s="12" customFormat="1" ht="15">
      <c r="A10" s="32">
        <v>44</v>
      </c>
      <c r="B10" s="32" t="str">
        <f>"1911505310206"</f>
        <v>1911505310206</v>
      </c>
      <c r="C10" s="33" t="s">
        <v>192</v>
      </c>
      <c r="D10" s="34" t="s">
        <v>141</v>
      </c>
      <c r="E10" s="35">
        <v>36902</v>
      </c>
      <c r="F10" s="36" t="str">
        <f t="shared" si="0"/>
        <v>1911505310206@sv.ute.udn.vn</v>
      </c>
      <c r="G10" s="36" t="s">
        <v>283</v>
      </c>
      <c r="H10" s="36" t="s">
        <v>127</v>
      </c>
      <c r="I10" s="36"/>
    </row>
    <row r="11" spans="1:9" ht="15">
      <c r="A11" s="7">
        <v>22</v>
      </c>
      <c r="B11" s="7" t="str">
        <f>"1911505310134"</f>
        <v>1911505310134</v>
      </c>
      <c r="C11" s="8" t="s">
        <v>160</v>
      </c>
      <c r="D11" s="9" t="s">
        <v>159</v>
      </c>
      <c r="E11" s="10">
        <v>37008</v>
      </c>
      <c r="F11" s="11" t="str">
        <f t="shared" si="0"/>
        <v>1911505310134@sv.ute.udn.vn</v>
      </c>
      <c r="G11" s="11" t="s">
        <v>283</v>
      </c>
      <c r="H11" s="11" t="s">
        <v>128</v>
      </c>
      <c r="I11" s="11"/>
    </row>
    <row r="12" spans="1:9" ht="15">
      <c r="A12" s="32">
        <v>30</v>
      </c>
      <c r="B12" s="32" t="str">
        <f>"1911505310151"</f>
        <v>1911505310151</v>
      </c>
      <c r="C12" s="33" t="s">
        <v>173</v>
      </c>
      <c r="D12" s="34" t="s">
        <v>90</v>
      </c>
      <c r="E12" s="35">
        <v>36915</v>
      </c>
      <c r="F12" s="36" t="str">
        <f t="shared" si="0"/>
        <v>1911505310151@sv.ute.udn.vn</v>
      </c>
      <c r="G12" s="36" t="s">
        <v>283</v>
      </c>
      <c r="H12" s="36" t="s">
        <v>127</v>
      </c>
      <c r="I12" s="36"/>
    </row>
    <row r="13" spans="1:9" s="12" customFormat="1" ht="15">
      <c r="A13" s="2">
        <v>42</v>
      </c>
      <c r="B13" s="2" t="str">
        <f>"1911505310202"</f>
        <v>1911505310202</v>
      </c>
      <c r="C13" s="4" t="s">
        <v>188</v>
      </c>
      <c r="D13" s="5" t="s">
        <v>189</v>
      </c>
      <c r="E13" s="6">
        <v>37061</v>
      </c>
      <c r="F13" s="3" t="str">
        <f t="shared" si="0"/>
        <v>1911505310202@sv.ute.udn.vn</v>
      </c>
      <c r="G13" s="17" t="s">
        <v>282</v>
      </c>
      <c r="H13" s="3" t="s">
        <v>128</v>
      </c>
      <c r="I13" s="3"/>
    </row>
    <row r="14" spans="1:9" ht="15">
      <c r="A14" s="2">
        <v>1</v>
      </c>
      <c r="B14" s="2" t="str">
        <f>"1911505310101"</f>
        <v>1911505310101</v>
      </c>
      <c r="C14" s="4" t="s">
        <v>132</v>
      </c>
      <c r="D14" s="5" t="s">
        <v>51</v>
      </c>
      <c r="E14" s="6">
        <v>37121</v>
      </c>
      <c r="F14" s="3" t="str">
        <f t="shared" si="0"/>
        <v>1911505310101@sv.ute.udn.vn</v>
      </c>
      <c r="G14" s="17" t="s">
        <v>282</v>
      </c>
      <c r="H14" s="3" t="s">
        <v>128</v>
      </c>
      <c r="I14" s="3"/>
    </row>
    <row r="15" spans="1:9" ht="15">
      <c r="A15" s="2">
        <v>2</v>
      </c>
      <c r="B15" s="2" t="str">
        <f>"1911505310102"</f>
        <v>1911505310102</v>
      </c>
      <c r="C15" s="4" t="s">
        <v>133</v>
      </c>
      <c r="D15" s="5" t="s">
        <v>51</v>
      </c>
      <c r="E15" s="6">
        <v>36961</v>
      </c>
      <c r="F15" s="3" t="str">
        <f t="shared" si="0"/>
        <v>1911505310102@sv.ute.udn.vn</v>
      </c>
      <c r="G15" s="17" t="s">
        <v>282</v>
      </c>
      <c r="H15" s="3" t="s">
        <v>128</v>
      </c>
      <c r="I15" s="3"/>
    </row>
    <row r="16" spans="1:9" s="18" customFormat="1" ht="15">
      <c r="A16" s="2">
        <v>3</v>
      </c>
      <c r="B16" s="2" t="str">
        <f>"1911505310103"</f>
        <v>1911505310103</v>
      </c>
      <c r="C16" s="4" t="s">
        <v>134</v>
      </c>
      <c r="D16" s="5" t="s">
        <v>135</v>
      </c>
      <c r="E16" s="6">
        <v>36982</v>
      </c>
      <c r="F16" s="3" t="str">
        <f t="shared" si="0"/>
        <v>1911505310103@sv.ute.udn.vn</v>
      </c>
      <c r="G16" s="17" t="s">
        <v>282</v>
      </c>
      <c r="H16" s="3" t="s">
        <v>128</v>
      </c>
      <c r="I16" s="3"/>
    </row>
    <row r="17" spans="1:9" ht="15">
      <c r="A17" s="2">
        <v>5</v>
      </c>
      <c r="B17" s="2" t="str">
        <f>"1911505310105"</f>
        <v>1911505310105</v>
      </c>
      <c r="C17" s="4" t="s">
        <v>137</v>
      </c>
      <c r="D17" s="5" t="s">
        <v>53</v>
      </c>
      <c r="E17" s="6">
        <v>37001</v>
      </c>
      <c r="F17" s="3" t="str">
        <f t="shared" si="0"/>
        <v>1911505310105@sv.ute.udn.vn</v>
      </c>
      <c r="G17" s="17" t="s">
        <v>282</v>
      </c>
      <c r="H17" s="3" t="s">
        <v>128</v>
      </c>
      <c r="I17" s="3"/>
    </row>
    <row r="18" spans="1:9" ht="15">
      <c r="A18" s="2">
        <v>6</v>
      </c>
      <c r="B18" s="2" t="str">
        <f>"1911505310107"</f>
        <v>1911505310107</v>
      </c>
      <c r="C18" s="4" t="s">
        <v>138</v>
      </c>
      <c r="D18" s="5" t="s">
        <v>139</v>
      </c>
      <c r="E18" s="6">
        <v>36946</v>
      </c>
      <c r="F18" s="3" t="str">
        <f t="shared" si="0"/>
        <v>1911505310107@sv.ute.udn.vn</v>
      </c>
      <c r="G18" s="17" t="s">
        <v>282</v>
      </c>
      <c r="H18" s="3" t="s">
        <v>128</v>
      </c>
      <c r="I18" s="3"/>
    </row>
    <row r="19" spans="1:9" ht="15">
      <c r="A19" s="2">
        <v>64</v>
      </c>
      <c r="B19" s="2" t="str">
        <f>"1911514110103"</f>
        <v>1911514110103</v>
      </c>
      <c r="C19" s="4" t="s">
        <v>220</v>
      </c>
      <c r="D19" s="5" t="s">
        <v>221</v>
      </c>
      <c r="E19" s="6">
        <v>37145</v>
      </c>
      <c r="F19" s="3" t="str">
        <f t="shared" si="0"/>
        <v>1911514110103@sv.ute.udn.vn</v>
      </c>
      <c r="G19" s="17" t="s">
        <v>282</v>
      </c>
      <c r="H19" s="3" t="s">
        <v>128</v>
      </c>
      <c r="I19" s="3"/>
    </row>
    <row r="20" spans="1:9" ht="15">
      <c r="A20" s="2">
        <v>43</v>
      </c>
      <c r="B20" s="2" t="str">
        <f>"1911505310204"</f>
        <v>1911505310204</v>
      </c>
      <c r="C20" s="4" t="s">
        <v>190</v>
      </c>
      <c r="D20" s="5" t="s">
        <v>191</v>
      </c>
      <c r="E20" s="6">
        <v>36902</v>
      </c>
      <c r="F20" s="3" t="str">
        <f t="shared" si="0"/>
        <v>1911505310204@sv.ute.udn.vn</v>
      </c>
      <c r="G20" s="17" t="s">
        <v>282</v>
      </c>
      <c r="H20" s="3" t="s">
        <v>128</v>
      </c>
      <c r="I20" s="3"/>
    </row>
    <row r="21" spans="1:9" s="12" customFormat="1" ht="15">
      <c r="A21" s="2">
        <v>8</v>
      </c>
      <c r="B21" s="2" t="str">
        <f>"1911505310112"</f>
        <v>1911505310112</v>
      </c>
      <c r="C21" s="4" t="s">
        <v>142</v>
      </c>
      <c r="D21" s="5" t="s">
        <v>143</v>
      </c>
      <c r="E21" s="6">
        <v>36943</v>
      </c>
      <c r="F21" s="3" t="str">
        <f t="shared" si="0"/>
        <v>1911505310112@sv.ute.udn.vn</v>
      </c>
      <c r="G21" s="17" t="s">
        <v>282</v>
      </c>
      <c r="H21" s="3" t="s">
        <v>128</v>
      </c>
      <c r="I21" s="3"/>
    </row>
    <row r="22" spans="1:9" ht="15">
      <c r="A22" s="2">
        <v>9</v>
      </c>
      <c r="B22" s="2" t="str">
        <f>"1911505310114"</f>
        <v>1911505310114</v>
      </c>
      <c r="C22" s="4" t="s">
        <v>144</v>
      </c>
      <c r="D22" s="5" t="s">
        <v>143</v>
      </c>
      <c r="E22" s="6">
        <v>37234</v>
      </c>
      <c r="F22" s="3" t="str">
        <f t="shared" si="0"/>
        <v>1911505310114@sv.ute.udn.vn</v>
      </c>
      <c r="G22" s="17" t="s">
        <v>282</v>
      </c>
      <c r="H22" s="3" t="s">
        <v>128</v>
      </c>
      <c r="I22" s="3"/>
    </row>
    <row r="23" spans="1:9" ht="15">
      <c r="A23" s="2">
        <v>72</v>
      </c>
      <c r="B23" s="2" t="str">
        <f>"1811505310407"</f>
        <v>1811505310407</v>
      </c>
      <c r="C23" s="4" t="s">
        <v>228</v>
      </c>
      <c r="D23" s="5" t="s">
        <v>229</v>
      </c>
      <c r="E23" s="6">
        <v>36559</v>
      </c>
      <c r="F23" s="3" t="str">
        <f t="shared" si="0"/>
        <v>1811505310407@sv.ute.udn.vn</v>
      </c>
      <c r="G23" s="17" t="s">
        <v>282</v>
      </c>
      <c r="H23" s="3" t="s">
        <v>128</v>
      </c>
      <c r="I23" s="3"/>
    </row>
    <row r="24" spans="1:9" s="37" customFormat="1" ht="15">
      <c r="A24" s="13">
        <v>10</v>
      </c>
      <c r="B24" s="13" t="str">
        <f>"1911505310115"</f>
        <v>1911505310115</v>
      </c>
      <c r="C24" s="14" t="s">
        <v>145</v>
      </c>
      <c r="D24" s="15" t="s">
        <v>146</v>
      </c>
      <c r="E24" s="16">
        <v>37205</v>
      </c>
      <c r="F24" s="17" t="str">
        <f t="shared" si="0"/>
        <v>1911505310115@sv.ute.udn.vn</v>
      </c>
      <c r="G24" s="17" t="s">
        <v>282</v>
      </c>
      <c r="H24" s="17" t="s">
        <v>128</v>
      </c>
      <c r="I24" s="17"/>
    </row>
    <row r="25" spans="1:9" ht="15">
      <c r="A25" s="2">
        <v>45</v>
      </c>
      <c r="B25" s="2" t="str">
        <f>"1911505310210"</f>
        <v>1911505310210</v>
      </c>
      <c r="C25" s="4" t="s">
        <v>193</v>
      </c>
      <c r="D25" s="5" t="s">
        <v>146</v>
      </c>
      <c r="E25" s="6">
        <v>36892</v>
      </c>
      <c r="F25" s="3" t="str">
        <f t="shared" si="0"/>
        <v>1911505310210@sv.ute.udn.vn</v>
      </c>
      <c r="G25" s="17" t="s">
        <v>282</v>
      </c>
      <c r="H25" s="3" t="s">
        <v>128</v>
      </c>
      <c r="I25" s="3"/>
    </row>
    <row r="26" spans="1:9" ht="15">
      <c r="A26" s="2">
        <v>7</v>
      </c>
      <c r="B26" s="2" t="str">
        <f>"1911505310109"</f>
        <v>1911505310109</v>
      </c>
      <c r="C26" s="4" t="s">
        <v>140</v>
      </c>
      <c r="D26" s="5" t="s">
        <v>141</v>
      </c>
      <c r="E26" s="6">
        <v>36894</v>
      </c>
      <c r="F26" s="3" t="str">
        <f t="shared" si="0"/>
        <v>1911505310109@sv.ute.udn.vn</v>
      </c>
      <c r="G26" s="17" t="s">
        <v>282</v>
      </c>
      <c r="H26" s="3" t="s">
        <v>128</v>
      </c>
      <c r="I26" s="3"/>
    </row>
    <row r="27" spans="1:9" ht="15">
      <c r="A27" s="13">
        <v>46</v>
      </c>
      <c r="B27" s="13" t="str">
        <f>"1911505310212"</f>
        <v>1911505310212</v>
      </c>
      <c r="C27" s="14" t="s">
        <v>194</v>
      </c>
      <c r="D27" s="15" t="s">
        <v>195</v>
      </c>
      <c r="E27" s="16">
        <v>37054</v>
      </c>
      <c r="F27" s="17" t="str">
        <f t="shared" si="0"/>
        <v>1911505310212@sv.ute.udn.vn</v>
      </c>
      <c r="G27" s="17" t="s">
        <v>282</v>
      </c>
      <c r="H27" s="17" t="s">
        <v>128</v>
      </c>
      <c r="I27" s="17"/>
    </row>
    <row r="28" spans="1:9" ht="15">
      <c r="A28" s="2">
        <v>12</v>
      </c>
      <c r="B28" s="2" t="str">
        <f>"1911505310117"</f>
        <v>1911505310117</v>
      </c>
      <c r="C28" s="4" t="s">
        <v>148</v>
      </c>
      <c r="D28" s="5" t="s">
        <v>149</v>
      </c>
      <c r="E28" s="6">
        <v>37184</v>
      </c>
      <c r="F28" s="3" t="str">
        <f t="shared" si="0"/>
        <v>1911505310117@sv.ute.udn.vn</v>
      </c>
      <c r="G28" s="17" t="s">
        <v>282</v>
      </c>
      <c r="H28" s="3" t="s">
        <v>128</v>
      </c>
      <c r="I28" s="3"/>
    </row>
    <row r="29" spans="1:9" ht="15">
      <c r="A29" s="2">
        <v>13</v>
      </c>
      <c r="B29" s="2" t="str">
        <f>"1911505310118"</f>
        <v>1911505310118</v>
      </c>
      <c r="C29" s="4" t="s">
        <v>150</v>
      </c>
      <c r="D29" s="5" t="s">
        <v>151</v>
      </c>
      <c r="E29" s="6">
        <v>36931</v>
      </c>
      <c r="F29" s="3" t="str">
        <f t="shared" si="0"/>
        <v>1911505310118@sv.ute.udn.vn</v>
      </c>
      <c r="G29" s="17" t="s">
        <v>282</v>
      </c>
      <c r="H29" s="3" t="s">
        <v>128</v>
      </c>
      <c r="I29" s="3"/>
    </row>
    <row r="30" spans="1:9" ht="15">
      <c r="A30" s="2">
        <v>14</v>
      </c>
      <c r="B30" s="2" t="str">
        <f>"1911505310119"</f>
        <v>1911505310119</v>
      </c>
      <c r="C30" s="4" t="s">
        <v>152</v>
      </c>
      <c r="D30" s="5" t="s">
        <v>153</v>
      </c>
      <c r="E30" s="6">
        <v>36939</v>
      </c>
      <c r="F30" s="3" t="str">
        <f t="shared" si="0"/>
        <v>1911505310119@sv.ute.udn.vn</v>
      </c>
      <c r="G30" s="17" t="s">
        <v>282</v>
      </c>
      <c r="H30" s="3" t="s">
        <v>128</v>
      </c>
      <c r="I30" s="3"/>
    </row>
    <row r="31" spans="1:9" ht="15">
      <c r="A31" s="2">
        <v>15</v>
      </c>
      <c r="B31" s="2" t="str">
        <f>"1911505310120"</f>
        <v>1911505310120</v>
      </c>
      <c r="C31" s="4" t="s">
        <v>154</v>
      </c>
      <c r="D31" s="5" t="s">
        <v>18</v>
      </c>
      <c r="E31" s="6">
        <v>37205</v>
      </c>
      <c r="F31" s="3" t="str">
        <f t="shared" si="0"/>
        <v>1911505310120@sv.ute.udn.vn</v>
      </c>
      <c r="G31" s="17" t="s">
        <v>282</v>
      </c>
      <c r="H31" s="3" t="s">
        <v>128</v>
      </c>
      <c r="I31" s="3"/>
    </row>
    <row r="32" spans="1:9" ht="15">
      <c r="A32" s="2">
        <v>16</v>
      </c>
      <c r="B32" s="2" t="str">
        <f>"1911505310123"</f>
        <v>1911505310123</v>
      </c>
      <c r="C32" s="4" t="s">
        <v>155</v>
      </c>
      <c r="D32" s="5" t="s">
        <v>62</v>
      </c>
      <c r="E32" s="6">
        <v>36951</v>
      </c>
      <c r="F32" s="3" t="str">
        <f t="shared" si="0"/>
        <v>1911505310123@sv.ute.udn.vn</v>
      </c>
      <c r="G32" s="17" t="s">
        <v>282</v>
      </c>
      <c r="H32" s="3" t="s">
        <v>128</v>
      </c>
      <c r="I32" s="3"/>
    </row>
    <row r="33" spans="1:9" ht="15">
      <c r="A33" s="2">
        <v>47</v>
      </c>
      <c r="B33" s="2" t="str">
        <f>"1911505310218"</f>
        <v>1911505310218</v>
      </c>
      <c r="C33" s="4" t="s">
        <v>42</v>
      </c>
      <c r="D33" s="5" t="s">
        <v>196</v>
      </c>
      <c r="E33" s="6">
        <v>37250</v>
      </c>
      <c r="F33" s="3" t="str">
        <f t="shared" si="0"/>
        <v>1911505310218@sv.ute.udn.vn</v>
      </c>
      <c r="G33" s="17" t="s">
        <v>282</v>
      </c>
      <c r="H33" s="3" t="s">
        <v>128</v>
      </c>
      <c r="I33" s="3"/>
    </row>
    <row r="34" spans="1:9" ht="15">
      <c r="A34" s="2">
        <v>17</v>
      </c>
      <c r="B34" s="2" t="str">
        <f>"1911505310124"</f>
        <v>1911505310124</v>
      </c>
      <c r="C34" s="4" t="s">
        <v>75</v>
      </c>
      <c r="D34" s="5" t="s">
        <v>64</v>
      </c>
      <c r="E34" s="6">
        <v>37210</v>
      </c>
      <c r="F34" s="3" t="str">
        <f t="shared" si="0"/>
        <v>1911505310124@sv.ute.udn.vn</v>
      </c>
      <c r="G34" s="17" t="s">
        <v>282</v>
      </c>
      <c r="H34" s="3" t="s">
        <v>128</v>
      </c>
      <c r="I34" s="3"/>
    </row>
    <row r="35" spans="1:9" ht="15">
      <c r="A35" s="2">
        <v>18</v>
      </c>
      <c r="B35" s="2" t="str">
        <f>"1911505310128"</f>
        <v>1911505310128</v>
      </c>
      <c r="C35" s="4" t="s">
        <v>156</v>
      </c>
      <c r="D35" s="5" t="s">
        <v>69</v>
      </c>
      <c r="E35" s="6">
        <v>37230</v>
      </c>
      <c r="F35" s="3" t="str">
        <f t="shared" si="0"/>
        <v>1911505310128@sv.ute.udn.vn</v>
      </c>
      <c r="G35" s="17" t="s">
        <v>282</v>
      </c>
      <c r="H35" s="3" t="s">
        <v>128</v>
      </c>
      <c r="I35" s="3"/>
    </row>
    <row r="36" spans="1:9" s="12" customFormat="1" ht="15">
      <c r="A36" s="2">
        <v>19</v>
      </c>
      <c r="B36" s="2" t="str">
        <f>"1911505310131"</f>
        <v>1911505310131</v>
      </c>
      <c r="C36" s="4" t="s">
        <v>70</v>
      </c>
      <c r="D36" s="5" t="s">
        <v>157</v>
      </c>
      <c r="E36" s="6">
        <v>37105</v>
      </c>
      <c r="F36" s="3" t="str">
        <f t="shared" si="0"/>
        <v>1911505310131@sv.ute.udn.vn</v>
      </c>
      <c r="G36" s="17" t="s">
        <v>282</v>
      </c>
      <c r="H36" s="3" t="s">
        <v>128</v>
      </c>
      <c r="I36" s="3"/>
    </row>
    <row r="37" spans="1:9" ht="15">
      <c r="A37" s="2">
        <v>20</v>
      </c>
      <c r="B37" s="2" t="str">
        <f>"1911505310132"</f>
        <v>1911505310132</v>
      </c>
      <c r="C37" s="4" t="s">
        <v>158</v>
      </c>
      <c r="D37" s="5" t="s">
        <v>49</v>
      </c>
      <c r="E37" s="6">
        <v>37141</v>
      </c>
      <c r="F37" s="3" t="str">
        <f t="shared" si="0"/>
        <v>1911505310132@sv.ute.udn.vn</v>
      </c>
      <c r="G37" s="17" t="s">
        <v>282</v>
      </c>
      <c r="H37" s="3" t="s">
        <v>128</v>
      </c>
      <c r="I37" s="3"/>
    </row>
    <row r="38" spans="1:9" s="12" customFormat="1" ht="15">
      <c r="A38" s="2">
        <v>48</v>
      </c>
      <c r="B38" s="2" t="str">
        <f>"1911505310231"</f>
        <v>1911505310231</v>
      </c>
      <c r="C38" s="4" t="s">
        <v>197</v>
      </c>
      <c r="D38" s="5" t="s">
        <v>198</v>
      </c>
      <c r="E38" s="6">
        <v>36896</v>
      </c>
      <c r="F38" s="3" t="str">
        <f t="shared" si="0"/>
        <v>1911505310231@sv.ute.udn.vn</v>
      </c>
      <c r="G38" s="17" t="s">
        <v>282</v>
      </c>
      <c r="H38" s="3" t="s">
        <v>128</v>
      </c>
      <c r="I38" s="3"/>
    </row>
    <row r="39" spans="1:9" ht="15">
      <c r="A39" s="2">
        <v>21</v>
      </c>
      <c r="B39" s="2" t="str">
        <f>"1911505310133"</f>
        <v>1911505310133</v>
      </c>
      <c r="C39" s="4" t="s">
        <v>57</v>
      </c>
      <c r="D39" s="5" t="s">
        <v>159</v>
      </c>
      <c r="E39" s="6">
        <v>37012</v>
      </c>
      <c r="F39" s="3" t="str">
        <f aca="true" t="shared" si="1" ref="F39:F70">B39&amp;"@sv.ute.udn.vn"</f>
        <v>1911505310133@sv.ute.udn.vn</v>
      </c>
      <c r="G39" s="17" t="s">
        <v>282</v>
      </c>
      <c r="H39" s="3" t="s">
        <v>128</v>
      </c>
      <c r="I39" s="3"/>
    </row>
    <row r="40" spans="1:9" ht="15">
      <c r="A40" s="2">
        <v>65</v>
      </c>
      <c r="B40" s="2" t="str">
        <f>"1911514110110"</f>
        <v>1911514110110</v>
      </c>
      <c r="C40" s="4" t="s">
        <v>222</v>
      </c>
      <c r="D40" s="5" t="s">
        <v>159</v>
      </c>
      <c r="E40" s="6">
        <v>36989</v>
      </c>
      <c r="F40" s="3" t="str">
        <f t="shared" si="1"/>
        <v>1911514110110@sv.ute.udn.vn</v>
      </c>
      <c r="G40" s="17" t="s">
        <v>282</v>
      </c>
      <c r="H40" s="3" t="s">
        <v>128</v>
      </c>
      <c r="I40" s="3"/>
    </row>
    <row r="41" spans="1:9" ht="15">
      <c r="A41" s="2">
        <v>66</v>
      </c>
      <c r="B41" s="2" t="str">
        <f>"1911514110111"</f>
        <v>1911514110111</v>
      </c>
      <c r="C41" s="4" t="s">
        <v>91</v>
      </c>
      <c r="D41" s="5" t="s">
        <v>159</v>
      </c>
      <c r="E41" s="6">
        <v>36967</v>
      </c>
      <c r="F41" s="3" t="str">
        <f t="shared" si="1"/>
        <v>1911514110111@sv.ute.udn.vn</v>
      </c>
      <c r="G41" s="17" t="s">
        <v>282</v>
      </c>
      <c r="H41" s="3" t="s">
        <v>128</v>
      </c>
      <c r="I41" s="3"/>
    </row>
    <row r="42" spans="1:9" ht="15">
      <c r="A42" s="2">
        <v>67</v>
      </c>
      <c r="B42" s="2" t="str">
        <f>"1911514110112"</f>
        <v>1911514110112</v>
      </c>
      <c r="C42" s="4" t="s">
        <v>223</v>
      </c>
      <c r="D42" s="5" t="s">
        <v>159</v>
      </c>
      <c r="E42" s="6">
        <v>37027</v>
      </c>
      <c r="F42" s="3" t="str">
        <f t="shared" si="1"/>
        <v>1911514110112@sv.ute.udn.vn</v>
      </c>
      <c r="G42" s="17" t="s">
        <v>282</v>
      </c>
      <c r="H42" s="3" t="s">
        <v>128</v>
      </c>
      <c r="I42" s="3"/>
    </row>
    <row r="43" spans="1:9" s="25" customFormat="1" ht="15">
      <c r="A43" s="2">
        <v>23</v>
      </c>
      <c r="B43" s="2" t="str">
        <f>"1911505310135"</f>
        <v>1911505310135</v>
      </c>
      <c r="C43" s="4" t="s">
        <v>161</v>
      </c>
      <c r="D43" s="5" t="s">
        <v>78</v>
      </c>
      <c r="E43" s="6">
        <v>37040</v>
      </c>
      <c r="F43" s="3" t="str">
        <f t="shared" si="1"/>
        <v>1911505310135@sv.ute.udn.vn</v>
      </c>
      <c r="G43" s="17" t="s">
        <v>282</v>
      </c>
      <c r="H43" s="3" t="s">
        <v>128</v>
      </c>
      <c r="I43" s="3"/>
    </row>
    <row r="44" spans="1:9" ht="15">
      <c r="A44" s="2">
        <v>49</v>
      </c>
      <c r="B44" s="2" t="str">
        <f>"1911505310234"</f>
        <v>1911505310234</v>
      </c>
      <c r="C44" s="4" t="s">
        <v>199</v>
      </c>
      <c r="D44" s="5" t="s">
        <v>200</v>
      </c>
      <c r="E44" s="6">
        <v>37032</v>
      </c>
      <c r="F44" s="3" t="str">
        <f t="shared" si="1"/>
        <v>1911505310234@sv.ute.udn.vn</v>
      </c>
      <c r="G44" s="17" t="s">
        <v>282</v>
      </c>
      <c r="H44" s="3" t="s">
        <v>128</v>
      </c>
      <c r="I44" s="3"/>
    </row>
    <row r="45" spans="1:9" ht="15">
      <c r="A45" s="2">
        <v>50</v>
      </c>
      <c r="B45" s="2" t="str">
        <f>"1911505310235"</f>
        <v>1911505310235</v>
      </c>
      <c r="C45" s="4" t="s">
        <v>201</v>
      </c>
      <c r="D45" s="5" t="s">
        <v>202</v>
      </c>
      <c r="E45" s="6">
        <v>37045</v>
      </c>
      <c r="F45" s="3" t="str">
        <f t="shared" si="1"/>
        <v>1911505310235@sv.ute.udn.vn</v>
      </c>
      <c r="G45" s="17" t="s">
        <v>282</v>
      </c>
      <c r="H45" s="3" t="s">
        <v>128</v>
      </c>
      <c r="I45" s="3"/>
    </row>
    <row r="46" spans="1:9" ht="15">
      <c r="A46" s="2">
        <v>51</v>
      </c>
      <c r="B46" s="2" t="str">
        <f>"1911505310236"</f>
        <v>1911505310236</v>
      </c>
      <c r="C46" s="4" t="s">
        <v>203</v>
      </c>
      <c r="D46" s="5" t="s">
        <v>202</v>
      </c>
      <c r="E46" s="6">
        <v>36939</v>
      </c>
      <c r="F46" s="3" t="str">
        <f t="shared" si="1"/>
        <v>1911505310236@sv.ute.udn.vn</v>
      </c>
      <c r="G46" s="17" t="s">
        <v>282</v>
      </c>
      <c r="H46" s="3" t="s">
        <v>128</v>
      </c>
      <c r="I46" s="3"/>
    </row>
    <row r="47" spans="1:9" ht="15">
      <c r="A47" s="2">
        <v>73</v>
      </c>
      <c r="B47" s="2" t="str">
        <f>"1811505310230"</f>
        <v>1811505310230</v>
      </c>
      <c r="C47" s="4" t="s">
        <v>230</v>
      </c>
      <c r="D47" s="5" t="s">
        <v>231</v>
      </c>
      <c r="E47" s="6">
        <v>36534</v>
      </c>
      <c r="F47" s="3" t="str">
        <f t="shared" si="1"/>
        <v>1811505310230@sv.ute.udn.vn</v>
      </c>
      <c r="G47" s="17" t="s">
        <v>282</v>
      </c>
      <c r="H47" s="3" t="s">
        <v>128</v>
      </c>
      <c r="I47" s="3"/>
    </row>
    <row r="48" spans="1:9" ht="15">
      <c r="A48" s="2">
        <v>52</v>
      </c>
      <c r="B48" s="2" t="str">
        <f>"1911505310239"</f>
        <v>1911505310239</v>
      </c>
      <c r="C48" s="4" t="s">
        <v>204</v>
      </c>
      <c r="D48" s="5" t="s">
        <v>205</v>
      </c>
      <c r="E48" s="6">
        <v>37009</v>
      </c>
      <c r="F48" s="3" t="str">
        <f t="shared" si="1"/>
        <v>1911505310239@sv.ute.udn.vn</v>
      </c>
      <c r="G48" s="17" t="s">
        <v>282</v>
      </c>
      <c r="H48" s="3" t="s">
        <v>128</v>
      </c>
      <c r="I48" s="3"/>
    </row>
    <row r="49" spans="1:9" ht="15">
      <c r="A49" s="2">
        <v>68</v>
      </c>
      <c r="B49" s="2" t="str">
        <f>"1911514110113"</f>
        <v>1911514110113</v>
      </c>
      <c r="C49" s="4" t="s">
        <v>134</v>
      </c>
      <c r="D49" s="5" t="s">
        <v>25</v>
      </c>
      <c r="E49" s="6">
        <v>37113</v>
      </c>
      <c r="F49" s="3" t="str">
        <f t="shared" si="1"/>
        <v>1911514110113@sv.ute.udn.vn</v>
      </c>
      <c r="G49" s="17" t="s">
        <v>282</v>
      </c>
      <c r="H49" s="3" t="s">
        <v>128</v>
      </c>
      <c r="I49" s="3"/>
    </row>
    <row r="50" spans="1:9" s="12" customFormat="1" ht="15">
      <c r="A50" s="2">
        <v>24</v>
      </c>
      <c r="B50" s="2" t="str">
        <f>"1911505310140"</f>
        <v>1911505310140</v>
      </c>
      <c r="C50" s="4" t="s">
        <v>162</v>
      </c>
      <c r="D50" s="5" t="s">
        <v>163</v>
      </c>
      <c r="E50" s="6">
        <v>37033</v>
      </c>
      <c r="F50" s="3" t="str">
        <f t="shared" si="1"/>
        <v>1911505310140@sv.ute.udn.vn</v>
      </c>
      <c r="G50" s="17" t="s">
        <v>282</v>
      </c>
      <c r="H50" s="3" t="s">
        <v>128</v>
      </c>
      <c r="I50" s="3"/>
    </row>
    <row r="51" spans="1:9" ht="15">
      <c r="A51" s="2">
        <v>69</v>
      </c>
      <c r="B51" s="2" t="str">
        <f>"1911514110114"</f>
        <v>1911514110114</v>
      </c>
      <c r="C51" s="4" t="s">
        <v>224</v>
      </c>
      <c r="D51" s="5" t="s">
        <v>163</v>
      </c>
      <c r="E51" s="6">
        <v>37043</v>
      </c>
      <c r="F51" s="3" t="str">
        <f t="shared" si="1"/>
        <v>1911514110114@sv.ute.udn.vn</v>
      </c>
      <c r="G51" s="17" t="s">
        <v>282</v>
      </c>
      <c r="H51" s="3" t="s">
        <v>128</v>
      </c>
      <c r="I51" s="3"/>
    </row>
    <row r="52" spans="1:9" s="18" customFormat="1" ht="15">
      <c r="A52" s="2">
        <v>25</v>
      </c>
      <c r="B52" s="2" t="str">
        <f>"1911505310143"</f>
        <v>1911505310143</v>
      </c>
      <c r="C52" s="4" t="s">
        <v>164</v>
      </c>
      <c r="D52" s="5" t="s">
        <v>165</v>
      </c>
      <c r="E52" s="6">
        <v>36972</v>
      </c>
      <c r="F52" s="3" t="str">
        <f t="shared" si="1"/>
        <v>1911505310143@sv.ute.udn.vn</v>
      </c>
      <c r="G52" s="17" t="s">
        <v>282</v>
      </c>
      <c r="H52" s="3" t="s">
        <v>128</v>
      </c>
      <c r="I52" s="3"/>
    </row>
    <row r="53" spans="1:9" ht="15">
      <c r="A53" s="2">
        <v>26</v>
      </c>
      <c r="B53" s="2" t="str">
        <f>"1911505310144"</f>
        <v>1911505310144</v>
      </c>
      <c r="C53" s="4" t="s">
        <v>166</v>
      </c>
      <c r="D53" s="5" t="s">
        <v>167</v>
      </c>
      <c r="E53" s="6">
        <v>37162</v>
      </c>
      <c r="F53" s="3" t="str">
        <f t="shared" si="1"/>
        <v>1911505310144@sv.ute.udn.vn</v>
      </c>
      <c r="G53" s="17" t="s">
        <v>282</v>
      </c>
      <c r="H53" s="3" t="s">
        <v>128</v>
      </c>
      <c r="I53" s="3"/>
    </row>
    <row r="54" spans="1:9" ht="15">
      <c r="A54" s="2">
        <v>53</v>
      </c>
      <c r="B54" s="2" t="str">
        <f>"1911505310245"</f>
        <v>1911505310245</v>
      </c>
      <c r="C54" s="4" t="s">
        <v>206</v>
      </c>
      <c r="D54" s="5" t="s">
        <v>207</v>
      </c>
      <c r="E54" s="6">
        <v>37057</v>
      </c>
      <c r="F54" s="3" t="str">
        <f t="shared" si="1"/>
        <v>1911505310245@sv.ute.udn.vn</v>
      </c>
      <c r="G54" s="17" t="s">
        <v>282</v>
      </c>
      <c r="H54" s="3" t="s">
        <v>128</v>
      </c>
      <c r="I54" s="3"/>
    </row>
    <row r="55" spans="1:9" ht="15">
      <c r="A55" s="2">
        <v>27</v>
      </c>
      <c r="B55" s="2" t="str">
        <f>"1911505310146"</f>
        <v>1911505310146</v>
      </c>
      <c r="C55" s="4" t="s">
        <v>168</v>
      </c>
      <c r="D55" s="5" t="s">
        <v>169</v>
      </c>
      <c r="E55" s="6">
        <v>37067</v>
      </c>
      <c r="F55" s="3" t="str">
        <f t="shared" si="1"/>
        <v>1911505310146@sv.ute.udn.vn</v>
      </c>
      <c r="G55" s="17" t="s">
        <v>282</v>
      </c>
      <c r="H55" s="3" t="s">
        <v>128</v>
      </c>
      <c r="I55" s="3"/>
    </row>
    <row r="56" spans="1:9" ht="15">
      <c r="A56" s="2">
        <v>54</v>
      </c>
      <c r="B56" s="2" t="str">
        <f>"1911505310251"</f>
        <v>1911505310251</v>
      </c>
      <c r="C56" s="4" t="s">
        <v>208</v>
      </c>
      <c r="D56" s="5" t="s">
        <v>35</v>
      </c>
      <c r="E56" s="6">
        <v>37230</v>
      </c>
      <c r="F56" s="3" t="str">
        <f t="shared" si="1"/>
        <v>1911505310251@sv.ute.udn.vn</v>
      </c>
      <c r="G56" s="17" t="s">
        <v>282</v>
      </c>
      <c r="H56" s="3" t="s">
        <v>128</v>
      </c>
      <c r="I56" s="3"/>
    </row>
    <row r="57" spans="1:9" ht="15">
      <c r="A57" s="2">
        <v>28</v>
      </c>
      <c r="B57" s="2" t="str">
        <f>"1911505310149"</f>
        <v>1911505310149</v>
      </c>
      <c r="C57" s="4" t="s">
        <v>170</v>
      </c>
      <c r="D57" s="5" t="s">
        <v>171</v>
      </c>
      <c r="E57" s="6">
        <v>37106</v>
      </c>
      <c r="F57" s="3" t="str">
        <f t="shared" si="1"/>
        <v>1911505310149@sv.ute.udn.vn</v>
      </c>
      <c r="G57" s="17" t="s">
        <v>282</v>
      </c>
      <c r="H57" s="3" t="s">
        <v>128</v>
      </c>
      <c r="I57" s="3"/>
    </row>
    <row r="58" spans="1:9" ht="15">
      <c r="A58" s="2">
        <v>29</v>
      </c>
      <c r="B58" s="2" t="str">
        <f>"1911505310150"</f>
        <v>1911505310150</v>
      </c>
      <c r="C58" s="4" t="s">
        <v>42</v>
      </c>
      <c r="D58" s="5" t="s">
        <v>172</v>
      </c>
      <c r="E58" s="6">
        <v>36897</v>
      </c>
      <c r="F58" s="3" t="str">
        <f t="shared" si="1"/>
        <v>1911505310150@sv.ute.udn.vn</v>
      </c>
      <c r="G58" s="17" t="s">
        <v>282</v>
      </c>
      <c r="H58" s="3" t="s">
        <v>128</v>
      </c>
      <c r="I58" s="3"/>
    </row>
    <row r="59" spans="1:9" ht="15">
      <c r="A59" s="2">
        <v>74</v>
      </c>
      <c r="B59" s="2" t="str">
        <f>"1811505310439"</f>
        <v>1811505310439</v>
      </c>
      <c r="C59" s="4" t="s">
        <v>232</v>
      </c>
      <c r="D59" s="5" t="s">
        <v>233</v>
      </c>
      <c r="E59" s="6">
        <v>36479</v>
      </c>
      <c r="F59" s="3" t="str">
        <f t="shared" si="1"/>
        <v>1811505310439@sv.ute.udn.vn</v>
      </c>
      <c r="G59" s="17" t="s">
        <v>282</v>
      </c>
      <c r="H59" s="3" t="s">
        <v>128</v>
      </c>
      <c r="I59" s="3"/>
    </row>
    <row r="60" spans="1:9" ht="15">
      <c r="A60" s="13">
        <v>57</v>
      </c>
      <c r="B60" s="13" t="str">
        <f>"1911505310259"</f>
        <v>1911505310259</v>
      </c>
      <c r="C60" s="14" t="s">
        <v>210</v>
      </c>
      <c r="D60" s="15" t="s">
        <v>211</v>
      </c>
      <c r="E60" s="16">
        <v>36990</v>
      </c>
      <c r="F60" s="17" t="str">
        <f t="shared" si="1"/>
        <v>1911505310259@sv.ute.udn.vn</v>
      </c>
      <c r="G60" s="17" t="s">
        <v>282</v>
      </c>
      <c r="H60" s="17" t="s">
        <v>128</v>
      </c>
      <c r="I60" s="17"/>
    </row>
    <row r="61" spans="1:9" ht="15">
      <c r="A61" s="2">
        <v>75</v>
      </c>
      <c r="B61" s="2" t="str">
        <f>"1811505310440"</f>
        <v>1811505310440</v>
      </c>
      <c r="C61" s="4" t="s">
        <v>234</v>
      </c>
      <c r="D61" s="5" t="s">
        <v>235</v>
      </c>
      <c r="E61" s="6">
        <v>36586</v>
      </c>
      <c r="F61" s="3" t="str">
        <f t="shared" si="1"/>
        <v>1811505310440@sv.ute.udn.vn</v>
      </c>
      <c r="G61" s="17" t="s">
        <v>282</v>
      </c>
      <c r="H61" s="3" t="s">
        <v>128</v>
      </c>
      <c r="I61" s="3"/>
    </row>
    <row r="62" spans="1:9" ht="15">
      <c r="A62" s="2">
        <v>36</v>
      </c>
      <c r="B62" s="2" t="str">
        <f>"1911505310161"</f>
        <v>1911505310161</v>
      </c>
      <c r="C62" s="4" t="s">
        <v>180</v>
      </c>
      <c r="D62" s="5" t="s">
        <v>181</v>
      </c>
      <c r="E62" s="6">
        <v>37073</v>
      </c>
      <c r="F62" s="3" t="str">
        <f t="shared" si="1"/>
        <v>1911505310161@sv.ute.udn.vn</v>
      </c>
      <c r="G62" s="17" t="s">
        <v>282</v>
      </c>
      <c r="H62" s="3" t="s">
        <v>128</v>
      </c>
      <c r="I62" s="3"/>
    </row>
    <row r="63" spans="1:9" s="18" customFormat="1" ht="15">
      <c r="A63" s="2">
        <v>58</v>
      </c>
      <c r="B63" s="2" t="str">
        <f>"1911505310260"</f>
        <v>1911505310260</v>
      </c>
      <c r="C63" s="4" t="s">
        <v>57</v>
      </c>
      <c r="D63" s="5" t="s">
        <v>212</v>
      </c>
      <c r="E63" s="6">
        <v>37191</v>
      </c>
      <c r="F63" s="3" t="str">
        <f t="shared" si="1"/>
        <v>1911505310260@sv.ute.udn.vn</v>
      </c>
      <c r="G63" s="17" t="s">
        <v>282</v>
      </c>
      <c r="H63" s="3" t="s">
        <v>128</v>
      </c>
      <c r="I63" s="3"/>
    </row>
    <row r="64" spans="1:9" ht="15">
      <c r="A64" s="20">
        <v>37</v>
      </c>
      <c r="B64" s="20" t="str">
        <f>"1911505310163"</f>
        <v>1911505310163</v>
      </c>
      <c r="C64" s="21" t="s">
        <v>182</v>
      </c>
      <c r="D64" s="22" t="s">
        <v>99</v>
      </c>
      <c r="E64" s="23">
        <v>37046</v>
      </c>
      <c r="F64" s="24" t="str">
        <f t="shared" si="1"/>
        <v>1911505310163@sv.ute.udn.vn</v>
      </c>
      <c r="G64" s="17" t="s">
        <v>282</v>
      </c>
      <c r="H64" s="24" t="s">
        <v>128</v>
      </c>
      <c r="I64" s="24"/>
    </row>
    <row r="65" spans="1:9" s="18" customFormat="1" ht="15">
      <c r="A65" s="2">
        <v>38</v>
      </c>
      <c r="B65" s="2" t="str">
        <f>"1911505310164"</f>
        <v>1911505310164</v>
      </c>
      <c r="C65" s="4" t="s">
        <v>183</v>
      </c>
      <c r="D65" s="5" t="s">
        <v>101</v>
      </c>
      <c r="E65" s="6">
        <v>37205</v>
      </c>
      <c r="F65" s="3" t="str">
        <f t="shared" si="1"/>
        <v>1911505310164@sv.ute.udn.vn</v>
      </c>
      <c r="G65" s="17" t="s">
        <v>282</v>
      </c>
      <c r="H65" s="3" t="s">
        <v>128</v>
      </c>
      <c r="I65" s="3"/>
    </row>
    <row r="66" spans="1:9" ht="15">
      <c r="A66" s="2">
        <v>39</v>
      </c>
      <c r="B66" s="2" t="str">
        <f>"1911505310165"</f>
        <v>1911505310165</v>
      </c>
      <c r="C66" s="4" t="s">
        <v>184</v>
      </c>
      <c r="D66" s="5" t="s">
        <v>185</v>
      </c>
      <c r="E66" s="6">
        <v>36975</v>
      </c>
      <c r="F66" s="3" t="str">
        <f t="shared" si="1"/>
        <v>1911505310165@sv.ute.udn.vn</v>
      </c>
      <c r="G66" s="17" t="s">
        <v>282</v>
      </c>
      <c r="H66" s="3" t="s">
        <v>128</v>
      </c>
      <c r="I66" s="3"/>
    </row>
    <row r="67" spans="1:9" ht="15">
      <c r="A67" s="13">
        <v>59</v>
      </c>
      <c r="B67" s="13" t="str">
        <f>"1911505310263"</f>
        <v>1911505310263</v>
      </c>
      <c r="C67" s="14" t="s">
        <v>213</v>
      </c>
      <c r="D67" s="15" t="s">
        <v>214</v>
      </c>
      <c r="E67" s="16">
        <v>36983</v>
      </c>
      <c r="F67" s="17" t="str">
        <f t="shared" si="1"/>
        <v>1911505310263@sv.ute.udn.vn</v>
      </c>
      <c r="G67" s="17" t="s">
        <v>282</v>
      </c>
      <c r="H67" s="17" t="s">
        <v>128</v>
      </c>
      <c r="I67" s="17"/>
    </row>
    <row r="68" spans="1:9" ht="15">
      <c r="A68" s="2">
        <v>60</v>
      </c>
      <c r="B68" s="2" t="str">
        <f>"1911505310265"</f>
        <v>1911505310265</v>
      </c>
      <c r="C68" s="4" t="s">
        <v>32</v>
      </c>
      <c r="D68" s="5" t="s">
        <v>215</v>
      </c>
      <c r="E68" s="6">
        <v>37095</v>
      </c>
      <c r="F68" s="3" t="str">
        <f t="shared" si="1"/>
        <v>1911505310265@sv.ute.udn.vn</v>
      </c>
      <c r="G68" s="17" t="s">
        <v>282</v>
      </c>
      <c r="H68" s="3" t="s">
        <v>128</v>
      </c>
      <c r="I68" s="3" t="s">
        <v>284</v>
      </c>
    </row>
    <row r="69" spans="1:9" s="37" customFormat="1" ht="15">
      <c r="A69" s="2">
        <v>61</v>
      </c>
      <c r="B69" s="2" t="str">
        <f>"1911505310267"</f>
        <v>1911505310267</v>
      </c>
      <c r="C69" s="4" t="s">
        <v>216</v>
      </c>
      <c r="D69" s="5" t="s">
        <v>217</v>
      </c>
      <c r="E69" s="6">
        <v>37058</v>
      </c>
      <c r="F69" s="3" t="str">
        <f t="shared" si="1"/>
        <v>1911505310267@sv.ute.udn.vn</v>
      </c>
      <c r="G69" s="17" t="s">
        <v>282</v>
      </c>
      <c r="H69" s="3" t="s">
        <v>128</v>
      </c>
      <c r="I69" s="3"/>
    </row>
    <row r="70" spans="1:9" ht="15">
      <c r="A70" s="2">
        <v>31</v>
      </c>
      <c r="B70" s="2" t="str">
        <f>"1911505310152"</f>
        <v>1911505310152</v>
      </c>
      <c r="C70" s="4" t="s">
        <v>174</v>
      </c>
      <c r="D70" s="5" t="s">
        <v>90</v>
      </c>
      <c r="E70" s="6">
        <v>37153</v>
      </c>
      <c r="F70" s="3" t="str">
        <f t="shared" si="1"/>
        <v>1911505310152@sv.ute.udn.vn</v>
      </c>
      <c r="G70" s="17" t="s">
        <v>282</v>
      </c>
      <c r="H70" s="3" t="s">
        <v>128</v>
      </c>
      <c r="I70" s="3"/>
    </row>
    <row r="71" spans="1:9" ht="15">
      <c r="A71" s="13">
        <v>32</v>
      </c>
      <c r="B71" s="13" t="str">
        <f>"1911505310154"</f>
        <v>1911505310154</v>
      </c>
      <c r="C71" s="14" t="s">
        <v>175</v>
      </c>
      <c r="D71" s="15" t="s">
        <v>176</v>
      </c>
      <c r="E71" s="16">
        <v>37187</v>
      </c>
      <c r="F71" s="17" t="str">
        <f aca="true" t="shared" si="2" ref="F71:F82">B71&amp;"@sv.ute.udn.vn"</f>
        <v>1911505310154@sv.ute.udn.vn</v>
      </c>
      <c r="G71" s="17" t="s">
        <v>282</v>
      </c>
      <c r="H71" s="17" t="s">
        <v>128</v>
      </c>
      <c r="I71" s="17"/>
    </row>
    <row r="72" spans="1:9" ht="15">
      <c r="A72" s="2">
        <v>33</v>
      </c>
      <c r="B72" s="2" t="str">
        <f>"1911505310156"</f>
        <v>1911505310156</v>
      </c>
      <c r="C72" s="4" t="s">
        <v>28</v>
      </c>
      <c r="D72" s="5" t="s">
        <v>92</v>
      </c>
      <c r="E72" s="6">
        <v>37157</v>
      </c>
      <c r="F72" s="3" t="str">
        <f t="shared" si="2"/>
        <v>1911505310156@sv.ute.udn.vn</v>
      </c>
      <c r="G72" s="17" t="s">
        <v>282</v>
      </c>
      <c r="H72" s="3" t="s">
        <v>128</v>
      </c>
      <c r="I72" s="3"/>
    </row>
    <row r="73" spans="1:9" ht="15">
      <c r="A73" s="2">
        <v>34</v>
      </c>
      <c r="B73" s="2" t="str">
        <f>"1911505310158"</f>
        <v>1911505310158</v>
      </c>
      <c r="C73" s="4" t="s">
        <v>177</v>
      </c>
      <c r="D73" s="5" t="s">
        <v>39</v>
      </c>
      <c r="E73" s="6">
        <v>36986</v>
      </c>
      <c r="F73" s="3" t="str">
        <f t="shared" si="2"/>
        <v>1911505310158@sv.ute.udn.vn</v>
      </c>
      <c r="G73" s="17" t="s">
        <v>282</v>
      </c>
      <c r="H73" s="3" t="s">
        <v>128</v>
      </c>
      <c r="I73" s="3"/>
    </row>
    <row r="74" spans="1:9" ht="15">
      <c r="A74" s="2">
        <v>55</v>
      </c>
      <c r="B74" s="2" t="str">
        <f>"1911505310254"</f>
        <v>1911505310254</v>
      </c>
      <c r="C74" s="4" t="s">
        <v>154</v>
      </c>
      <c r="D74" s="5" t="s">
        <v>39</v>
      </c>
      <c r="E74" s="6">
        <v>37013</v>
      </c>
      <c r="F74" s="3" t="str">
        <f t="shared" si="2"/>
        <v>1911505310254@sv.ute.udn.vn</v>
      </c>
      <c r="G74" s="17" t="s">
        <v>282</v>
      </c>
      <c r="H74" s="3" t="s">
        <v>128</v>
      </c>
      <c r="I74" s="3"/>
    </row>
    <row r="75" spans="1:9" ht="15">
      <c r="A75" s="2">
        <v>56</v>
      </c>
      <c r="B75" s="2" t="str">
        <f>"1911505310255"</f>
        <v>1911505310255</v>
      </c>
      <c r="C75" s="4" t="s">
        <v>209</v>
      </c>
      <c r="D75" s="5" t="s">
        <v>39</v>
      </c>
      <c r="E75" s="6">
        <v>36993</v>
      </c>
      <c r="F75" s="3" t="str">
        <f t="shared" si="2"/>
        <v>1911505310255@sv.ute.udn.vn</v>
      </c>
      <c r="G75" s="17" t="s">
        <v>282</v>
      </c>
      <c r="H75" s="3" t="s">
        <v>128</v>
      </c>
      <c r="I75" s="3"/>
    </row>
    <row r="76" spans="1:9" ht="15">
      <c r="A76" s="2">
        <v>35</v>
      </c>
      <c r="B76" s="2" t="str">
        <f>"1911505310160"</f>
        <v>1911505310160</v>
      </c>
      <c r="C76" s="4" t="s">
        <v>178</v>
      </c>
      <c r="D76" s="5" t="s">
        <v>179</v>
      </c>
      <c r="E76" s="6">
        <v>37219</v>
      </c>
      <c r="F76" s="3" t="str">
        <f t="shared" si="2"/>
        <v>1911505310160@sv.ute.udn.vn</v>
      </c>
      <c r="G76" s="17" t="s">
        <v>282</v>
      </c>
      <c r="H76" s="3" t="s">
        <v>128</v>
      </c>
      <c r="I76" s="3"/>
    </row>
    <row r="77" spans="1:9" s="18" customFormat="1" ht="15">
      <c r="A77" s="2">
        <v>76</v>
      </c>
      <c r="B77" s="2" t="str">
        <f>"1811505310452"</f>
        <v>1811505310452</v>
      </c>
      <c r="C77" s="4" t="s">
        <v>236</v>
      </c>
      <c r="D77" s="5" t="s">
        <v>237</v>
      </c>
      <c r="E77" s="6">
        <v>36527</v>
      </c>
      <c r="F77" s="3" t="str">
        <f t="shared" si="2"/>
        <v>1811505310452@sv.ute.udn.vn</v>
      </c>
      <c r="G77" s="17" t="s">
        <v>282</v>
      </c>
      <c r="H77" s="3" t="s">
        <v>128</v>
      </c>
      <c r="I77" s="3"/>
    </row>
    <row r="78" spans="1:9" ht="15">
      <c r="A78" s="2">
        <v>40</v>
      </c>
      <c r="B78" s="2" t="str">
        <f>"1911505310168"</f>
        <v>1911505310168</v>
      </c>
      <c r="C78" s="4" t="s">
        <v>19</v>
      </c>
      <c r="D78" s="5" t="s">
        <v>186</v>
      </c>
      <c r="E78" s="6">
        <v>36803</v>
      </c>
      <c r="F78" s="3" t="str">
        <f t="shared" si="2"/>
        <v>1911505310168@sv.ute.udn.vn</v>
      </c>
      <c r="G78" s="17" t="s">
        <v>282</v>
      </c>
      <c r="H78" s="3" t="s">
        <v>128</v>
      </c>
      <c r="I78" s="3"/>
    </row>
    <row r="79" spans="1:9" ht="15">
      <c r="A79" s="2">
        <v>41</v>
      </c>
      <c r="B79" s="2" t="str">
        <f>"1911505310169"</f>
        <v>1911505310169</v>
      </c>
      <c r="C79" s="4" t="s">
        <v>187</v>
      </c>
      <c r="D79" s="5" t="s">
        <v>186</v>
      </c>
      <c r="E79" s="6">
        <v>36948</v>
      </c>
      <c r="F79" s="3" t="str">
        <f t="shared" si="2"/>
        <v>1911505310169@sv.ute.udn.vn</v>
      </c>
      <c r="G79" s="17" t="s">
        <v>282</v>
      </c>
      <c r="H79" s="3" t="s">
        <v>128</v>
      </c>
      <c r="I79" s="3"/>
    </row>
    <row r="80" spans="1:9" ht="15">
      <c r="A80" s="2">
        <v>62</v>
      </c>
      <c r="B80" s="2" t="str">
        <f>"1911505310269"</f>
        <v>1911505310269</v>
      </c>
      <c r="C80" s="4" t="s">
        <v>218</v>
      </c>
      <c r="D80" s="5" t="s">
        <v>186</v>
      </c>
      <c r="E80" s="6">
        <v>37182</v>
      </c>
      <c r="F80" s="3" t="str">
        <f t="shared" si="2"/>
        <v>1911505310269@sv.ute.udn.vn</v>
      </c>
      <c r="G80" s="17" t="s">
        <v>282</v>
      </c>
      <c r="H80" s="3" t="s">
        <v>128</v>
      </c>
      <c r="I80" s="3"/>
    </row>
    <row r="81" spans="1:9" ht="15">
      <c r="A81" s="2">
        <v>63</v>
      </c>
      <c r="B81" s="2" t="str">
        <f>"1911505310270"</f>
        <v>1911505310270</v>
      </c>
      <c r="C81" s="4" t="s">
        <v>175</v>
      </c>
      <c r="D81" s="5" t="s">
        <v>219</v>
      </c>
      <c r="E81" s="6">
        <v>37004</v>
      </c>
      <c r="F81" s="3" t="str">
        <f t="shared" si="2"/>
        <v>1911505310270@sv.ute.udn.vn</v>
      </c>
      <c r="G81" s="17" t="s">
        <v>282</v>
      </c>
      <c r="H81" s="3" t="s">
        <v>128</v>
      </c>
      <c r="I81" s="3"/>
    </row>
    <row r="82" spans="1:9" ht="15">
      <c r="A82" s="2">
        <v>70</v>
      </c>
      <c r="B82" s="2" t="str">
        <f>"1911514110117"</f>
        <v>1911514110117</v>
      </c>
      <c r="C82" s="4" t="s">
        <v>225</v>
      </c>
      <c r="D82" s="5" t="s">
        <v>107</v>
      </c>
      <c r="E82" s="6">
        <v>37224</v>
      </c>
      <c r="F82" s="3" t="str">
        <f t="shared" si="2"/>
        <v>1911514110117@sv.ute.udn.vn</v>
      </c>
      <c r="G82" s="17" t="s">
        <v>282</v>
      </c>
      <c r="H82" s="3" t="s">
        <v>128</v>
      </c>
      <c r="I82" s="3"/>
    </row>
  </sheetData>
  <sheetProtection/>
  <autoFilter ref="A6:I82">
    <sortState ref="A7:I82">
      <sortCondition sortBy="value" ref="G7:G82"/>
    </sortState>
  </autoFilter>
  <mergeCells count="9">
    <mergeCell ref="A4:C4"/>
    <mergeCell ref="D4:E4"/>
    <mergeCell ref="A5:E5"/>
    <mergeCell ref="A1:C1"/>
    <mergeCell ref="D1:E1"/>
    <mergeCell ref="A2:C2"/>
    <mergeCell ref="D2:F2"/>
    <mergeCell ref="A3:C3"/>
    <mergeCell ref="D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">
      <selection activeCell="H5" sqref="H5"/>
    </sheetView>
  </sheetViews>
  <sheetFormatPr defaultColWidth="63.28125" defaultRowHeight="15"/>
  <cols>
    <col min="1" max="1" width="3.57421875" style="0" bestFit="1" customWidth="1"/>
    <col min="2" max="2" width="14.140625" style="0" bestFit="1" customWidth="1"/>
    <col min="3" max="3" width="18.7109375" style="0" bestFit="1" customWidth="1"/>
    <col min="4" max="4" width="7.7109375" style="0" bestFit="1" customWidth="1"/>
    <col min="5" max="5" width="10.421875" style="0" bestFit="1" customWidth="1"/>
    <col min="6" max="6" width="28.57421875" style="0" bestFit="1" customWidth="1"/>
    <col min="7" max="7" width="28.57421875" style="0" customWidth="1"/>
    <col min="8" max="8" width="19.421875" style="0" customWidth="1"/>
    <col min="9" max="9" width="23.421875" style="0" customWidth="1"/>
    <col min="10" max="10" width="23.8515625" style="0" bestFit="1" customWidth="1"/>
  </cols>
  <sheetData>
    <row r="1" spans="1:5" ht="15">
      <c r="A1" s="38" t="s">
        <v>0</v>
      </c>
      <c r="B1" s="38"/>
      <c r="C1" s="38"/>
      <c r="D1" s="39" t="s">
        <v>238</v>
      </c>
      <c r="E1" s="39"/>
    </row>
    <row r="2" spans="1:7" ht="15" customHeight="1">
      <c r="A2" s="38" t="s">
        <v>2</v>
      </c>
      <c r="B2" s="38"/>
      <c r="C2" s="38"/>
      <c r="D2" s="39" t="s">
        <v>3</v>
      </c>
      <c r="E2" s="39"/>
      <c r="F2" s="39"/>
      <c r="G2" s="19"/>
    </row>
    <row r="3" spans="1:5" ht="15">
      <c r="A3" s="38" t="s">
        <v>4</v>
      </c>
      <c r="B3" s="38"/>
      <c r="C3" s="38"/>
      <c r="D3" s="39" t="s">
        <v>5</v>
      </c>
      <c r="E3" s="39"/>
    </row>
    <row r="4" spans="1:5" ht="15">
      <c r="A4" s="38" t="s">
        <v>6</v>
      </c>
      <c r="B4" s="38"/>
      <c r="C4" s="38"/>
      <c r="D4" s="39" t="s">
        <v>239</v>
      </c>
      <c r="E4" s="39"/>
    </row>
    <row r="5" spans="1:5" ht="15">
      <c r="A5" s="40"/>
      <c r="B5" s="40"/>
      <c r="C5" s="40"/>
      <c r="D5" s="40"/>
      <c r="E5" s="40"/>
    </row>
    <row r="6" spans="1:9" ht="15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125</v>
      </c>
      <c r="G6" s="1" t="s">
        <v>281</v>
      </c>
      <c r="H6" s="1" t="s">
        <v>277</v>
      </c>
      <c r="I6" s="1" t="s">
        <v>278</v>
      </c>
    </row>
    <row r="7" spans="1:9" s="25" customFormat="1" ht="15">
      <c r="A7" s="20">
        <v>1</v>
      </c>
      <c r="B7" s="20" t="str">
        <f>"1911505310110"</f>
        <v>1911505310110</v>
      </c>
      <c r="C7" s="21" t="s">
        <v>240</v>
      </c>
      <c r="D7" s="22" t="s">
        <v>241</v>
      </c>
      <c r="E7" s="23">
        <v>37025</v>
      </c>
      <c r="F7" s="24" t="str">
        <f>B7&amp;"@sv.ute.udn.vn"</f>
        <v>1911505310110@sv.ute.udn.vn</v>
      </c>
      <c r="G7" s="24" t="s">
        <v>282</v>
      </c>
      <c r="H7" s="24" t="s">
        <v>128</v>
      </c>
      <c r="I7" s="24"/>
    </row>
    <row r="8" spans="1:9" s="25" customFormat="1" ht="15">
      <c r="A8" s="20">
        <v>4</v>
      </c>
      <c r="B8" s="20" t="str">
        <f>"1911505310216"</f>
        <v>1911505310216</v>
      </c>
      <c r="C8" s="21" t="s">
        <v>245</v>
      </c>
      <c r="D8" s="22" t="s">
        <v>18</v>
      </c>
      <c r="E8" s="23">
        <v>36949</v>
      </c>
      <c r="F8" s="24" t="str">
        <f>B8&amp;"@sv.ute.udn.vn"</f>
        <v>1911505310216@sv.ute.udn.vn</v>
      </c>
      <c r="G8" s="24" t="s">
        <v>282</v>
      </c>
      <c r="H8" s="24" t="s">
        <v>128</v>
      </c>
      <c r="I8" s="24"/>
    </row>
    <row r="9" spans="1:9" s="25" customFormat="1" ht="15">
      <c r="A9" s="20">
        <v>2</v>
      </c>
      <c r="B9" s="20" t="str">
        <f>"1911505310129"</f>
        <v>1911505310129</v>
      </c>
      <c r="C9" s="21" t="s">
        <v>242</v>
      </c>
      <c r="D9" s="22" t="s">
        <v>71</v>
      </c>
      <c r="E9" s="23">
        <v>37107</v>
      </c>
      <c r="F9" s="24" t="str">
        <f>B9&amp;"@sv.ute.udn.vn"</f>
        <v>1911505310129@sv.ute.udn.vn</v>
      </c>
      <c r="G9" s="24" t="s">
        <v>282</v>
      </c>
      <c r="H9" s="24" t="s">
        <v>128</v>
      </c>
      <c r="I9" s="24"/>
    </row>
    <row r="10" spans="1:9" s="25" customFormat="1" ht="15">
      <c r="A10" s="20">
        <v>5</v>
      </c>
      <c r="B10" s="20" t="str">
        <f>"1911505310243"</f>
        <v>1911505310243</v>
      </c>
      <c r="C10" s="21" t="s">
        <v>246</v>
      </c>
      <c r="D10" s="22" t="s">
        <v>247</v>
      </c>
      <c r="E10" s="23">
        <v>36984</v>
      </c>
      <c r="F10" s="24" t="str">
        <f>B10&amp;"@sv.ute.udn.vn"</f>
        <v>1911505310243@sv.ute.udn.vn</v>
      </c>
      <c r="G10" s="24" t="s">
        <v>282</v>
      </c>
      <c r="H10" s="24" t="s">
        <v>128</v>
      </c>
      <c r="I10" s="24"/>
    </row>
    <row r="11" spans="1:9" s="25" customFormat="1" ht="15">
      <c r="A11" s="20">
        <v>23</v>
      </c>
      <c r="B11" s="20" t="str">
        <f>"1811505310237"</f>
        <v>1811505310237</v>
      </c>
      <c r="C11" s="21" t="s">
        <v>271</v>
      </c>
      <c r="D11" s="22" t="s">
        <v>272</v>
      </c>
      <c r="E11" s="23">
        <v>36353</v>
      </c>
      <c r="F11" s="24" t="str">
        <f>B11&amp;"@sv.ute.udn.vn"</f>
        <v>1811505310237@sv.ute.udn.vn</v>
      </c>
      <c r="G11" s="24" t="s">
        <v>282</v>
      </c>
      <c r="H11" s="24" t="s">
        <v>128</v>
      </c>
      <c r="I11" s="24"/>
    </row>
    <row r="12" spans="1:9" s="25" customFormat="1" ht="15">
      <c r="A12" s="20">
        <v>3</v>
      </c>
      <c r="B12" s="20" t="str">
        <f>"1911505310162"</f>
        <v>1911505310162</v>
      </c>
      <c r="C12" s="21" t="s">
        <v>243</v>
      </c>
      <c r="D12" s="22" t="s">
        <v>244</v>
      </c>
      <c r="E12" s="23">
        <v>36986</v>
      </c>
      <c r="F12" s="24" t="str">
        <f>B12&amp;"@sv.ute.udn.vn"</f>
        <v>1911505310162@sv.ute.udn.vn</v>
      </c>
      <c r="G12" s="24" t="s">
        <v>282</v>
      </c>
      <c r="H12" s="24" t="s">
        <v>128</v>
      </c>
      <c r="I12" s="24"/>
    </row>
    <row r="13" spans="1:11" s="12" customFormat="1" ht="15">
      <c r="A13" s="20">
        <v>6</v>
      </c>
      <c r="B13" s="20" t="str">
        <f>"1911505310268"</f>
        <v>1911505310268</v>
      </c>
      <c r="C13" s="21" t="s">
        <v>248</v>
      </c>
      <c r="D13" s="22" t="s">
        <v>45</v>
      </c>
      <c r="E13" s="23">
        <v>36973</v>
      </c>
      <c r="F13" s="24" t="str">
        <f>B13&amp;"@sv.ute.udn.vn"</f>
        <v>1911505310268@sv.ute.udn.vn</v>
      </c>
      <c r="G13" s="24" t="s">
        <v>282</v>
      </c>
      <c r="H13" s="24" t="s">
        <v>128</v>
      </c>
      <c r="I13" s="24"/>
      <c r="J13" s="25"/>
      <c r="K13"/>
    </row>
    <row r="14" spans="1:11" s="12" customFormat="1" ht="15">
      <c r="A14" s="7">
        <v>7</v>
      </c>
      <c r="B14" s="7" t="str">
        <f>"1911505410119"</f>
        <v>1911505410119</v>
      </c>
      <c r="C14" s="8" t="s">
        <v>28</v>
      </c>
      <c r="D14" s="9" t="s">
        <v>249</v>
      </c>
      <c r="E14" s="10">
        <v>37208</v>
      </c>
      <c r="F14" s="11" t="str">
        <f>B14&amp;"@sv.ute.udn.vn"</f>
        <v>1911505410119@sv.ute.udn.vn</v>
      </c>
      <c r="G14" s="11" t="s">
        <v>285</v>
      </c>
      <c r="H14" s="11" t="s">
        <v>127</v>
      </c>
      <c r="I14" s="11"/>
      <c r="J14" t="s">
        <v>280</v>
      </c>
      <c r="K14"/>
    </row>
    <row r="15" spans="1:11" s="12" customFormat="1" ht="15">
      <c r="A15" s="7">
        <v>9</v>
      </c>
      <c r="B15" s="7" t="str">
        <f>"1911505410128"</f>
        <v>1911505410128</v>
      </c>
      <c r="C15" s="8" t="s">
        <v>250</v>
      </c>
      <c r="D15" s="9" t="s">
        <v>71</v>
      </c>
      <c r="E15" s="10">
        <v>37053</v>
      </c>
      <c r="F15" s="11" t="str">
        <f>B15&amp;"@sv.ute.udn.vn"</f>
        <v>1911505410128@sv.ute.udn.vn</v>
      </c>
      <c r="G15" s="11" t="s">
        <v>285</v>
      </c>
      <c r="H15" s="11" t="s">
        <v>127</v>
      </c>
      <c r="I15" s="11"/>
      <c r="J15" t="s">
        <v>280</v>
      </c>
      <c r="K15"/>
    </row>
    <row r="16" spans="1:10" s="46" customFormat="1" ht="15">
      <c r="A16" s="41">
        <v>20</v>
      </c>
      <c r="B16" s="41" t="str">
        <f>"1811505310416"</f>
        <v>1811505310416</v>
      </c>
      <c r="C16" s="42" t="s">
        <v>265</v>
      </c>
      <c r="D16" s="43" t="s">
        <v>266</v>
      </c>
      <c r="E16" s="44">
        <v>36824</v>
      </c>
      <c r="F16" s="45" t="str">
        <f>B16&amp;"@sv.ute.udn.vn"</f>
        <v>1811505310416@sv.ute.udn.vn</v>
      </c>
      <c r="G16" s="45"/>
      <c r="H16" s="45" t="s">
        <v>127</v>
      </c>
      <c r="I16" s="45"/>
      <c r="J16" s="46" t="s">
        <v>286</v>
      </c>
    </row>
    <row r="17" spans="1:11" s="12" customFormat="1" ht="15">
      <c r="A17" s="7">
        <v>8</v>
      </c>
      <c r="B17" s="7" t="str">
        <f>"1911505410123"</f>
        <v>1911505410123</v>
      </c>
      <c r="C17" s="8" t="s">
        <v>48</v>
      </c>
      <c r="D17" s="9" t="s">
        <v>69</v>
      </c>
      <c r="E17" s="10">
        <v>36987</v>
      </c>
      <c r="F17" s="11" t="str">
        <f>B17&amp;"@sv.ute.udn.vn"</f>
        <v>1911505410123@sv.ute.udn.vn</v>
      </c>
      <c r="G17" s="11" t="s">
        <v>285</v>
      </c>
      <c r="H17" s="11" t="s">
        <v>127</v>
      </c>
      <c r="I17" s="11"/>
      <c r="J17" t="s">
        <v>280</v>
      </c>
      <c r="K17"/>
    </row>
    <row r="18" spans="1:11" s="12" customFormat="1" ht="15">
      <c r="A18" s="7">
        <v>10</v>
      </c>
      <c r="B18" s="7" t="str">
        <f>"1911505410131"</f>
        <v>1911505410131</v>
      </c>
      <c r="C18" s="8" t="s">
        <v>251</v>
      </c>
      <c r="D18" s="9" t="s">
        <v>49</v>
      </c>
      <c r="E18" s="10">
        <v>36903</v>
      </c>
      <c r="F18" s="11" t="str">
        <f>B18&amp;"@sv.ute.udn.vn"</f>
        <v>1911505410131@sv.ute.udn.vn</v>
      </c>
      <c r="G18" s="11" t="s">
        <v>285</v>
      </c>
      <c r="H18" s="11" t="s">
        <v>127</v>
      </c>
      <c r="I18" s="11"/>
      <c r="J18" t="s">
        <v>280</v>
      </c>
      <c r="K18"/>
    </row>
    <row r="19" spans="1:11" s="12" customFormat="1" ht="15">
      <c r="A19" s="7">
        <v>21</v>
      </c>
      <c r="B19" s="7" t="str">
        <f>"1811505410220"</f>
        <v>1811505410220</v>
      </c>
      <c r="C19" s="8" t="s">
        <v>267</v>
      </c>
      <c r="D19" s="9" t="s">
        <v>268</v>
      </c>
      <c r="E19" s="10">
        <v>36716</v>
      </c>
      <c r="F19" s="11" t="str">
        <f>B19&amp;"@sv.ute.udn.vn"</f>
        <v>1811505410220@sv.ute.udn.vn</v>
      </c>
      <c r="G19" s="11" t="s">
        <v>285</v>
      </c>
      <c r="H19" s="11" t="s">
        <v>127</v>
      </c>
      <c r="I19" s="11"/>
      <c r="J19" t="s">
        <v>280</v>
      </c>
      <c r="K19"/>
    </row>
    <row r="20" spans="1:11" s="12" customFormat="1" ht="15">
      <c r="A20" s="7">
        <v>11</v>
      </c>
      <c r="B20" s="7" t="str">
        <f>"1911505410133"</f>
        <v>1911505410133</v>
      </c>
      <c r="C20" s="8" t="s">
        <v>252</v>
      </c>
      <c r="D20" s="9" t="s">
        <v>78</v>
      </c>
      <c r="E20" s="10">
        <v>37022</v>
      </c>
      <c r="F20" s="11" t="str">
        <f>B20&amp;"@sv.ute.udn.vn"</f>
        <v>1911505410133@sv.ute.udn.vn</v>
      </c>
      <c r="G20" s="11" t="s">
        <v>285</v>
      </c>
      <c r="H20" s="11" t="s">
        <v>127</v>
      </c>
      <c r="I20" s="11"/>
      <c r="J20" t="s">
        <v>280</v>
      </c>
      <c r="K20"/>
    </row>
    <row r="21" spans="1:11" s="12" customFormat="1" ht="15">
      <c r="A21" s="7">
        <v>22</v>
      </c>
      <c r="B21" s="7" t="str">
        <f>"1811505410223"</f>
        <v>1811505410223</v>
      </c>
      <c r="C21" s="8" t="s">
        <v>269</v>
      </c>
      <c r="D21" s="9" t="s">
        <v>270</v>
      </c>
      <c r="E21" s="10">
        <v>36545</v>
      </c>
      <c r="F21" s="11" t="str">
        <f>B21&amp;"@sv.ute.udn.vn"</f>
        <v>1811505410223@sv.ute.udn.vn</v>
      </c>
      <c r="G21" s="11" t="s">
        <v>285</v>
      </c>
      <c r="H21" s="11" t="s">
        <v>127</v>
      </c>
      <c r="I21" s="11"/>
      <c r="J21" t="s">
        <v>280</v>
      </c>
      <c r="K21"/>
    </row>
    <row r="22" spans="1:11" s="12" customFormat="1" ht="15">
      <c r="A22" s="7">
        <v>12</v>
      </c>
      <c r="B22" s="7" t="str">
        <f>"1911505410140"</f>
        <v>1911505410140</v>
      </c>
      <c r="C22" s="8" t="s">
        <v>253</v>
      </c>
      <c r="D22" s="9" t="s">
        <v>82</v>
      </c>
      <c r="E22" s="10">
        <v>37243</v>
      </c>
      <c r="F22" s="11" t="str">
        <f>B22&amp;"@sv.ute.udn.vn"</f>
        <v>1911505410140@sv.ute.udn.vn</v>
      </c>
      <c r="G22" s="11" t="s">
        <v>285</v>
      </c>
      <c r="H22" s="11" t="s">
        <v>127</v>
      </c>
      <c r="I22" s="11"/>
      <c r="J22" t="s">
        <v>280</v>
      </c>
      <c r="K22"/>
    </row>
    <row r="23" spans="1:11" s="12" customFormat="1" ht="15">
      <c r="A23" s="7">
        <v>13</v>
      </c>
      <c r="B23" s="7" t="str">
        <f>"1911505410144"</f>
        <v>1911505410144</v>
      </c>
      <c r="C23" s="8" t="s">
        <v>254</v>
      </c>
      <c r="D23" s="9" t="s">
        <v>29</v>
      </c>
      <c r="E23" s="10">
        <v>36970</v>
      </c>
      <c r="F23" s="11" t="str">
        <f>B23&amp;"@sv.ute.udn.vn"</f>
        <v>1911505410144@sv.ute.udn.vn</v>
      </c>
      <c r="G23" s="11" t="s">
        <v>285</v>
      </c>
      <c r="H23" s="11" t="s">
        <v>127</v>
      </c>
      <c r="I23" s="11"/>
      <c r="J23" t="s">
        <v>280</v>
      </c>
      <c r="K23"/>
    </row>
    <row r="24" spans="1:11" s="12" customFormat="1" ht="15">
      <c r="A24" s="7">
        <v>14</v>
      </c>
      <c r="B24" s="7" t="str">
        <f>"1911505410148"</f>
        <v>1911505410148</v>
      </c>
      <c r="C24" s="8" t="s">
        <v>255</v>
      </c>
      <c r="D24" s="9" t="s">
        <v>256</v>
      </c>
      <c r="E24" s="10">
        <v>36729</v>
      </c>
      <c r="F24" s="11" t="str">
        <f>B24&amp;"@sv.ute.udn.vn"</f>
        <v>1911505410148@sv.ute.udn.vn</v>
      </c>
      <c r="G24" s="11" t="s">
        <v>285</v>
      </c>
      <c r="H24" s="11" t="s">
        <v>127</v>
      </c>
      <c r="I24" s="11"/>
      <c r="J24" t="s">
        <v>280</v>
      </c>
      <c r="K24"/>
    </row>
    <row r="25" spans="1:11" s="12" customFormat="1" ht="15">
      <c r="A25" s="7">
        <v>15</v>
      </c>
      <c r="B25" s="7" t="str">
        <f>"1911505410152"</f>
        <v>1911505410152</v>
      </c>
      <c r="C25" s="8" t="s">
        <v>257</v>
      </c>
      <c r="D25" s="9" t="s">
        <v>258</v>
      </c>
      <c r="E25" s="10">
        <v>36988</v>
      </c>
      <c r="F25" s="11" t="str">
        <f>B25&amp;"@sv.ute.udn.vn"</f>
        <v>1911505410152@sv.ute.udn.vn</v>
      </c>
      <c r="G25" s="11" t="s">
        <v>285</v>
      </c>
      <c r="H25" s="11" t="s">
        <v>127</v>
      </c>
      <c r="I25" s="11"/>
      <c r="J25" t="s">
        <v>280</v>
      </c>
      <c r="K25"/>
    </row>
    <row r="26" spans="1:11" s="12" customFormat="1" ht="15">
      <c r="A26" s="7">
        <v>24</v>
      </c>
      <c r="B26" s="7" t="str">
        <f>"1811505410233"</f>
        <v>1811505410233</v>
      </c>
      <c r="C26" s="8" t="s">
        <v>273</v>
      </c>
      <c r="D26" s="9" t="s">
        <v>235</v>
      </c>
      <c r="E26" s="10">
        <v>36588</v>
      </c>
      <c r="F26" s="11" t="str">
        <f>B26&amp;"@sv.ute.udn.vn"</f>
        <v>1811505410233@sv.ute.udn.vn</v>
      </c>
      <c r="G26" s="11" t="s">
        <v>285</v>
      </c>
      <c r="H26" s="11" t="s">
        <v>127</v>
      </c>
      <c r="I26" s="11" t="s">
        <v>279</v>
      </c>
      <c r="J26" t="s">
        <v>280</v>
      </c>
      <c r="K26"/>
    </row>
    <row r="27" spans="1:11" s="12" customFormat="1" ht="15">
      <c r="A27" s="7">
        <v>26</v>
      </c>
      <c r="B27" s="7" t="str">
        <f>"1811505520151"</f>
        <v>1811505520151</v>
      </c>
      <c r="C27" s="8" t="s">
        <v>123</v>
      </c>
      <c r="D27" s="9" t="s">
        <v>276</v>
      </c>
      <c r="E27" s="10">
        <v>36868</v>
      </c>
      <c r="F27" s="11" t="str">
        <f>B27&amp;"@sv.ute.udn.vn"</f>
        <v>1811505520151@sv.ute.udn.vn</v>
      </c>
      <c r="G27" s="11" t="s">
        <v>285</v>
      </c>
      <c r="H27" s="11" t="s">
        <v>127</v>
      </c>
      <c r="I27" s="11"/>
      <c r="J27" t="s">
        <v>280</v>
      </c>
      <c r="K27"/>
    </row>
    <row r="28" spans="1:11" s="12" customFormat="1" ht="15">
      <c r="A28" s="7">
        <v>25</v>
      </c>
      <c r="B28" s="7" t="str">
        <f>"1811505410234"</f>
        <v>1811505410234</v>
      </c>
      <c r="C28" s="8" t="s">
        <v>274</v>
      </c>
      <c r="D28" s="9" t="s">
        <v>275</v>
      </c>
      <c r="E28" s="10">
        <v>36782</v>
      </c>
      <c r="F28" s="11" t="str">
        <f>B28&amp;"@sv.ute.udn.vn"</f>
        <v>1811505410234@sv.ute.udn.vn</v>
      </c>
      <c r="G28" s="11" t="s">
        <v>285</v>
      </c>
      <c r="H28" s="11" t="s">
        <v>127</v>
      </c>
      <c r="I28" s="11"/>
      <c r="J28" t="s">
        <v>280</v>
      </c>
      <c r="K28"/>
    </row>
    <row r="29" spans="1:10" ht="15">
      <c r="A29" s="7">
        <v>16</v>
      </c>
      <c r="B29" s="7" t="str">
        <f>"1911505410155"</f>
        <v>1911505410155</v>
      </c>
      <c r="C29" s="8" t="s">
        <v>209</v>
      </c>
      <c r="D29" s="9" t="s">
        <v>259</v>
      </c>
      <c r="E29" s="10">
        <v>37229</v>
      </c>
      <c r="F29" s="11" t="str">
        <f>B29&amp;"@sv.ute.udn.vn"</f>
        <v>1911505410155@sv.ute.udn.vn</v>
      </c>
      <c r="G29" s="11" t="s">
        <v>285</v>
      </c>
      <c r="H29" s="11" t="s">
        <v>127</v>
      </c>
      <c r="I29" s="11"/>
      <c r="J29" t="s">
        <v>280</v>
      </c>
    </row>
    <row r="30" spans="1:11" s="12" customFormat="1" ht="15">
      <c r="A30" s="7">
        <v>19</v>
      </c>
      <c r="B30" s="7" t="str">
        <f>"1911505410170"</f>
        <v>1911505410170</v>
      </c>
      <c r="C30" s="8" t="s">
        <v>264</v>
      </c>
      <c r="D30" s="9" t="s">
        <v>263</v>
      </c>
      <c r="E30" s="10">
        <v>37221</v>
      </c>
      <c r="F30" s="11" t="str">
        <f>B30&amp;"@sv.ute.udn.vn"</f>
        <v>1911505410170@sv.ute.udn.vn</v>
      </c>
      <c r="G30" s="11" t="s">
        <v>285</v>
      </c>
      <c r="H30" s="11" t="s">
        <v>127</v>
      </c>
      <c r="I30" s="11"/>
      <c r="J30" t="s">
        <v>280</v>
      </c>
      <c r="K30"/>
    </row>
    <row r="31" spans="1:11" s="12" customFormat="1" ht="15">
      <c r="A31" s="7">
        <v>18</v>
      </c>
      <c r="B31" s="7" t="str">
        <f>"1911505410169"</f>
        <v>1911505410169</v>
      </c>
      <c r="C31" s="8" t="s">
        <v>262</v>
      </c>
      <c r="D31" s="9" t="s">
        <v>263</v>
      </c>
      <c r="E31" s="10">
        <v>36982</v>
      </c>
      <c r="F31" s="11" t="str">
        <f>B31&amp;"@sv.ute.udn.vn"</f>
        <v>1911505410169@sv.ute.udn.vn</v>
      </c>
      <c r="G31" s="11" t="s">
        <v>285</v>
      </c>
      <c r="H31" s="11" t="s">
        <v>127</v>
      </c>
      <c r="I31" s="11"/>
      <c r="J31" t="s">
        <v>280</v>
      </c>
      <c r="K31"/>
    </row>
    <row r="32" spans="1:11" s="12" customFormat="1" ht="15">
      <c r="A32" s="7">
        <v>17</v>
      </c>
      <c r="B32" s="7" t="str">
        <f>"1911505410168"</f>
        <v>1911505410168</v>
      </c>
      <c r="C32" s="8" t="s">
        <v>260</v>
      </c>
      <c r="D32" s="9" t="s">
        <v>261</v>
      </c>
      <c r="E32" s="10">
        <v>36892</v>
      </c>
      <c r="F32" s="11" t="str">
        <f>B32&amp;"@sv.ute.udn.vn"</f>
        <v>1911505410168@sv.ute.udn.vn</v>
      </c>
      <c r="G32" s="11" t="s">
        <v>285</v>
      </c>
      <c r="H32" s="11" t="s">
        <v>127</v>
      </c>
      <c r="I32" s="11"/>
      <c r="J32" t="s">
        <v>280</v>
      </c>
      <c r="K32"/>
    </row>
  </sheetData>
  <sheetProtection/>
  <autoFilter ref="A6:J32">
    <sortState ref="A7:J32">
      <sortCondition sortBy="value" ref="D7:D32"/>
    </sortState>
  </autoFilter>
  <mergeCells count="9">
    <mergeCell ref="A4:C4"/>
    <mergeCell ref="D4:E4"/>
    <mergeCell ref="A5:E5"/>
    <mergeCell ref="A1:C1"/>
    <mergeCell ref="D1:E1"/>
    <mergeCell ref="A2:C2"/>
    <mergeCell ref="D2:F2"/>
    <mergeCell ref="A3:C3"/>
    <mergeCell ref="D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Khánh Quỳnh</dc:creator>
  <cp:keywords/>
  <dc:description/>
  <cp:lastModifiedBy>DELL</cp:lastModifiedBy>
  <dcterms:created xsi:type="dcterms:W3CDTF">2020-08-20T16:04:25Z</dcterms:created>
  <dcterms:modified xsi:type="dcterms:W3CDTF">2020-08-28T08:01:16Z</dcterms:modified>
  <cp:category/>
  <cp:version/>
  <cp:contentType/>
  <cp:contentStatus/>
</cp:coreProperties>
</file>